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vmccd-my.sharepoint.com/personal/kevin_brundage_wvm_edu/Documents/Desktop/"/>
    </mc:Choice>
  </mc:AlternateContent>
  <xr:revisionPtr revIDLastSave="0" documentId="8_{2885D45F-19CF-47E7-8C75-3B788C88D168}" xr6:coauthVersionLast="47" xr6:coauthVersionMax="47" xr10:uidLastSave="{00000000-0000-0000-0000-000000000000}"/>
  <bookViews>
    <workbookView xWindow="17265" yWindow="2400" windowWidth="29415" windowHeight="17730" xr2:uid="{00000000-000D-0000-FFFF-FFFF00000000}"/>
  </bookViews>
  <sheets>
    <sheet name="Sheet1" sheetId="1" r:id="rId1"/>
  </sheets>
  <definedNames>
    <definedName name="_xlnm.Print_Area" localSheetId="0">Sheet1!$A$38:$W$79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0" i="1" l="1"/>
  <c r="I61" i="1" l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45" i="1" l="1"/>
  <c r="G81" i="1" l="1"/>
  <c r="H81" i="1" l="1"/>
  <c r="H80" i="1" l="1"/>
  <c r="G80" i="1"/>
  <c r="P41" i="1" l="1"/>
  <c r="Q50" i="1" l="1"/>
  <c r="V50" i="1" s="1"/>
  <c r="D85" i="1" l="1"/>
  <c r="D84" i="1" s="1"/>
  <c r="D83" i="1" s="1"/>
  <c r="D82" i="1" s="1"/>
  <c r="D81" i="1" s="1"/>
  <c r="D86" i="1" l="1"/>
  <c r="C46" i="1" l="1"/>
  <c r="I80" i="1"/>
  <c r="J80" i="1" s="1"/>
  <c r="K80" i="1" s="1"/>
  <c r="L80" i="1" s="1"/>
  <c r="B45" i="1" s="1"/>
  <c r="C47" i="1" l="1"/>
  <c r="I81" i="1"/>
  <c r="J81" i="1" s="1"/>
  <c r="K81" i="1" s="1"/>
  <c r="L81" i="1" s="1"/>
  <c r="B46" i="1" s="1"/>
  <c r="C48" i="1" l="1"/>
  <c r="I82" i="1"/>
  <c r="J82" i="1" s="1"/>
  <c r="K82" i="1" s="1"/>
  <c r="L82" i="1" s="1"/>
  <c r="B47" i="1" s="1"/>
  <c r="C49" i="1" l="1"/>
  <c r="I83" i="1"/>
  <c r="J83" i="1" s="1"/>
  <c r="K83" i="1" s="1"/>
  <c r="L83" i="1" s="1"/>
  <c r="B48" i="1" s="1"/>
  <c r="C50" i="1" l="1"/>
  <c r="I84" i="1"/>
  <c r="J84" i="1" s="1"/>
  <c r="K84" i="1" s="1"/>
  <c r="L84" i="1" s="1"/>
  <c r="B49" i="1" s="1"/>
  <c r="C51" i="1" l="1"/>
  <c r="I85" i="1"/>
  <c r="J85" i="1" s="1"/>
  <c r="K85" i="1" s="1"/>
  <c r="L85" i="1" s="1"/>
  <c r="B50" i="1" s="1"/>
  <c r="C52" i="1" l="1"/>
  <c r="I86" i="1"/>
  <c r="J86" i="1" s="1"/>
  <c r="K86" i="1" s="1"/>
  <c r="L86" i="1" s="1"/>
  <c r="B51" i="1" s="1"/>
  <c r="C53" i="1" l="1"/>
  <c r="I87" i="1"/>
  <c r="J87" i="1" s="1"/>
  <c r="K87" i="1" s="1"/>
  <c r="L87" i="1" s="1"/>
  <c r="B52" i="1" s="1"/>
  <c r="C54" i="1" l="1"/>
  <c r="I88" i="1"/>
  <c r="J88" i="1" s="1"/>
  <c r="K88" i="1" s="1"/>
  <c r="L88" i="1" s="1"/>
  <c r="B53" i="1" s="1"/>
  <c r="C55" i="1" l="1"/>
  <c r="I89" i="1"/>
  <c r="J89" i="1" s="1"/>
  <c r="K89" i="1" s="1"/>
  <c r="L89" i="1" s="1"/>
  <c r="B54" i="1" s="1"/>
  <c r="C56" i="1" l="1"/>
  <c r="I90" i="1"/>
  <c r="J90" i="1" s="1"/>
  <c r="K90" i="1" s="1"/>
  <c r="L90" i="1" s="1"/>
  <c r="B55" i="1" s="1"/>
  <c r="C57" i="1" l="1"/>
  <c r="C58" i="1" s="1"/>
  <c r="I91" i="1"/>
  <c r="J91" i="1" s="1"/>
  <c r="K91" i="1" s="1"/>
  <c r="L91" i="1" s="1"/>
  <c r="B56" i="1" s="1"/>
  <c r="I93" i="1" l="1"/>
  <c r="C59" i="1"/>
  <c r="I92" i="1"/>
  <c r="J92" i="1" s="1"/>
  <c r="K92" i="1" s="1"/>
  <c r="L92" i="1" s="1"/>
  <c r="B57" i="1" s="1"/>
  <c r="I94" i="1" l="1"/>
  <c r="C60" i="1"/>
  <c r="J93" i="1"/>
  <c r="K93" i="1" s="1"/>
  <c r="L93" i="1" s="1"/>
  <c r="B58" i="1" s="1"/>
  <c r="I95" i="1" l="1"/>
  <c r="J95" i="1" s="1"/>
  <c r="K95" i="1" s="1"/>
  <c r="L95" i="1" s="1"/>
  <c r="B60" i="1" s="1"/>
  <c r="C61" i="1"/>
  <c r="J94" i="1"/>
  <c r="K94" i="1" s="1"/>
  <c r="L94" i="1" s="1"/>
  <c r="B59" i="1" s="1"/>
  <c r="I96" i="1" l="1"/>
  <c r="C62" i="1"/>
  <c r="J96" i="1" l="1"/>
  <c r="K96" i="1" s="1"/>
  <c r="L96" i="1" s="1"/>
  <c r="B61" i="1" s="1"/>
  <c r="I97" i="1"/>
  <c r="C63" i="1"/>
  <c r="J97" i="1" l="1"/>
  <c r="K97" i="1" s="1"/>
  <c r="L97" i="1" s="1"/>
  <c r="B62" i="1" s="1"/>
  <c r="C64" i="1"/>
  <c r="I98" i="1"/>
  <c r="J98" i="1" l="1"/>
  <c r="K98" i="1" s="1"/>
  <c r="L98" i="1" s="1"/>
  <c r="B63" i="1" s="1"/>
  <c r="C65" i="1"/>
  <c r="I99" i="1"/>
  <c r="J99" i="1" l="1"/>
  <c r="K99" i="1" s="1"/>
  <c r="L99" i="1" s="1"/>
  <c r="B64" i="1" s="1"/>
  <c r="C66" i="1"/>
  <c r="I100" i="1"/>
  <c r="J100" i="1" l="1"/>
  <c r="K100" i="1" s="1"/>
  <c r="L100" i="1" s="1"/>
  <c r="B65" i="1" s="1"/>
  <c r="C67" i="1"/>
  <c r="I101" i="1"/>
  <c r="J101" i="1" l="1"/>
  <c r="K101" i="1" s="1"/>
  <c r="L101" i="1" s="1"/>
  <c r="B66" i="1" s="1"/>
  <c r="C68" i="1"/>
  <c r="I102" i="1"/>
  <c r="J102" i="1" l="1"/>
  <c r="K102" i="1" s="1"/>
  <c r="L102" i="1" s="1"/>
  <c r="B67" i="1" s="1"/>
  <c r="C69" i="1"/>
  <c r="I103" i="1"/>
  <c r="J103" i="1" l="1"/>
  <c r="K103" i="1" s="1"/>
  <c r="L103" i="1" s="1"/>
  <c r="B68" i="1" s="1"/>
  <c r="C70" i="1"/>
  <c r="I104" i="1"/>
  <c r="J104" i="1" l="1"/>
  <c r="K104" i="1" s="1"/>
  <c r="L104" i="1" s="1"/>
  <c r="B69" i="1" s="1"/>
  <c r="C71" i="1"/>
  <c r="I105" i="1"/>
  <c r="J105" i="1" l="1"/>
  <c r="K105" i="1" s="1"/>
  <c r="L105" i="1" s="1"/>
  <c r="B70" i="1" s="1"/>
  <c r="C72" i="1"/>
  <c r="C73" i="1" s="1"/>
  <c r="C74" i="1" s="1"/>
  <c r="C75" i="1" s="1"/>
  <c r="I106" i="1"/>
  <c r="J106" i="1" l="1"/>
  <c r="K106" i="1" s="1"/>
  <c r="L106" i="1" s="1"/>
  <c r="B71" i="1" s="1"/>
  <c r="I107" i="1"/>
  <c r="J107" i="1" l="1"/>
  <c r="K107" i="1" s="1"/>
  <c r="L107" i="1" s="1"/>
  <c r="B72" i="1" s="1"/>
  <c r="I108" i="1"/>
  <c r="J108" i="1" l="1"/>
  <c r="K108" i="1" s="1"/>
  <c r="L108" i="1" s="1"/>
  <c r="B73" i="1" s="1"/>
  <c r="I109" i="1"/>
  <c r="I110" i="1"/>
  <c r="J110" i="1" l="1"/>
  <c r="K110" i="1" s="1"/>
  <c r="L110" i="1" s="1"/>
  <c r="B75" i="1" s="1"/>
  <c r="J109" i="1"/>
  <c r="K109" i="1" s="1"/>
  <c r="L109" i="1" s="1"/>
  <c r="B74" i="1" s="1"/>
</calcChain>
</file>

<file path=xl/sharedStrings.xml><?xml version="1.0" encoding="utf-8"?>
<sst xmlns="http://schemas.openxmlformats.org/spreadsheetml/2006/main" count="70" uniqueCount="63">
  <si>
    <t>WEST VALLEY-MISSION COMMUNITY COLLEGE DISTRICT</t>
  </si>
  <si>
    <t>Total
Hours</t>
  </si>
  <si>
    <t>ID# (G01234567)</t>
  </si>
  <si>
    <t>Month</t>
  </si>
  <si>
    <t>Year</t>
  </si>
  <si>
    <t>Employee Signature</t>
  </si>
  <si>
    <t>Start 
Time</t>
  </si>
  <si>
    <t>INSTRUCTIONS:</t>
  </si>
  <si>
    <t>1.)</t>
  </si>
  <si>
    <t>2.)</t>
  </si>
  <si>
    <t>3.)</t>
  </si>
  <si>
    <t>4.)</t>
  </si>
  <si>
    <t>Data can be entered/modified in areas highlighted in grey.</t>
  </si>
  <si>
    <t>End 
Time</t>
  </si>
  <si>
    <t>EM</t>
  </si>
  <si>
    <t>BREAK</t>
  </si>
  <si>
    <t>Duties Performed</t>
  </si>
  <si>
    <t>Supervisor Signature</t>
  </si>
  <si>
    <t>Name</t>
  </si>
  <si>
    <t>X</t>
  </si>
  <si>
    <t>=</t>
  </si>
  <si>
    <t>Date</t>
  </si>
  <si>
    <t xml:space="preserve">I hereby certify that I did work the overtime indicated on this timesheet which exceeds my regular work hours. </t>
  </si>
  <si>
    <t>Total Hours</t>
  </si>
  <si>
    <t>5.)</t>
  </si>
  <si>
    <t>Extension</t>
  </si>
  <si>
    <r>
      <t xml:space="preserve">Enter </t>
    </r>
    <r>
      <rPr>
        <b/>
        <sz val="11"/>
        <color theme="1"/>
        <rFont val="Times New Roman"/>
        <family val="1"/>
      </rPr>
      <t>First Name, Last Name</t>
    </r>
    <r>
      <rPr>
        <sz val="11"/>
        <color theme="1"/>
        <rFont val="Times New Roman"/>
        <family val="1"/>
      </rPr>
      <t xml:space="preserve">, and </t>
    </r>
    <r>
      <rPr>
        <b/>
        <sz val="11"/>
        <color theme="1"/>
        <rFont val="Times New Roman"/>
        <family val="1"/>
      </rPr>
      <t>Banner ID</t>
    </r>
    <r>
      <rPr>
        <sz val="11"/>
        <color theme="1"/>
        <rFont val="Times New Roman"/>
        <family val="1"/>
      </rPr>
      <t xml:space="preserve"> number.</t>
    </r>
  </si>
  <si>
    <t>I hereby certify that I have validated the employee overtime hours indicated on this timesheet which exceeds his/her regular work hours.</t>
  </si>
  <si>
    <t>Week 
Day</t>
  </si>
  <si>
    <t>Comments:</t>
  </si>
  <si>
    <t>BANNER CLASSIFIED COMPENSATORY TIMESHEET</t>
  </si>
  <si>
    <t>Select the appropriate month range and year worked. The pay period is the 1st of the month to the last day of the month.</t>
  </si>
  <si>
    <t>Enter Start Time and End Time for each day worked. Enter in time format followed by either AM or PM (ex: 8:00 AM).  Hours should be rounded to the nearest quarter of an hour (15 minute intervals). If lunch was taken, enter time after the break period in the second start time/end time column.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</si>
  <si>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</si>
  <si>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</si>
  <si>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</si>
  <si>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</si>
  <si>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</si>
  <si>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</si>
  <si>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</si>
  <si>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</si>
  <si>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</si>
  <si>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</si>
  <si>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</si>
  <si>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</si>
  <si>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Compensatory Time</t>
  </si>
  <si>
    <t>Total Hrs Accrued</t>
  </si>
  <si>
    <t>Rate</t>
  </si>
  <si>
    <t>6.)</t>
  </si>
  <si>
    <t>Employee needs to sign and submit to the supervisor for approval.</t>
  </si>
  <si>
    <t>for processing.</t>
  </si>
  <si>
    <t>*Please submit to Human Resources for processing.</t>
  </si>
  <si>
    <t>M:</t>
  </si>
  <si>
    <t>T:</t>
  </si>
  <si>
    <t>W:</t>
  </si>
  <si>
    <t>Th:</t>
  </si>
  <si>
    <t>F:</t>
  </si>
  <si>
    <r>
      <t xml:space="preserve">Regular Work Schedule </t>
    </r>
    <r>
      <rPr>
        <i/>
        <sz val="8"/>
        <color rgb="FFC00000"/>
        <rFont val="Times New Roman"/>
        <family val="1"/>
      </rPr>
      <t>(req'd for processing)</t>
    </r>
  </si>
  <si>
    <t>8:30 AM - 4:30 PM</t>
  </si>
  <si>
    <t xml:space="preserve">Examples                     </t>
  </si>
  <si>
    <t>9:00 AM - 5:00 PM</t>
  </si>
  <si>
    <t>8:00 AM - 4:30 PM</t>
  </si>
  <si>
    <t>Compensatory time must be submitted to Human Resources for processing.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</si>
</sst>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&quot;$&quot;#,##0.00"/>
    <numFmt numFmtId="166" formatCode="h:mm;@"/>
    <numFmt numFmtId="167" formatCode="yyyy"/>
    <numFmt numFmtId="168" formatCode="#,##0.00_);\(#,##0.00\);"/>
    <numFmt numFmtId="169" formatCode="0.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Franklin Gothic Medium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1"/>
      <color theme="1"/>
      <name val="Times New Roman"/>
      <family val="1"/>
    </font>
    <font>
      <sz val="2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1"/>
      <name val="Times New Roman"/>
      <family val="1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name val="Calibri"/>
      <family val="2"/>
      <scheme val="minor"/>
    </font>
    <font>
      <b/>
      <sz val="6"/>
      <color theme="1"/>
      <name val="Times New Roman"/>
      <family val="1"/>
    </font>
    <font>
      <b/>
      <sz val="7"/>
      <color theme="1"/>
      <name val="Times New Roman"/>
      <family val="1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8"/>
      <color theme="1"/>
      <name val="Times New Roman"/>
      <family val="1"/>
    </font>
    <font>
      <i/>
      <sz val="8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12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167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/>
    <xf numFmtId="0" fontId="18" fillId="0" borderId="0" xfId="0" applyFont="1"/>
    <xf numFmtId="0" fontId="17" fillId="2" borderId="0" xfId="0" applyFont="1" applyFill="1"/>
    <xf numFmtId="0" fontId="18" fillId="2" borderId="0" xfId="0" applyFont="1" applyFill="1" applyAlignment="1">
      <alignment horizontal="left"/>
    </xf>
    <xf numFmtId="0" fontId="16" fillId="2" borderId="1" xfId="0" applyFont="1" applyFill="1" applyBorder="1" applyAlignment="1">
      <alignment horizontal="center"/>
    </xf>
    <xf numFmtId="18" fontId="20" fillId="3" borderId="1" xfId="0" applyNumberFormat="1" applyFont="1" applyFill="1" applyBorder="1" applyAlignment="1" applyProtection="1">
      <alignment horizontal="center"/>
      <protection locked="0"/>
    </xf>
    <xf numFmtId="18" fontId="20" fillId="3" borderId="5" xfId="0" applyNumberFormat="1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Alignment="1">
      <alignment horizontal="center"/>
    </xf>
    <xf numFmtId="0" fontId="17" fillId="2" borderId="2" xfId="0" applyFont="1" applyFill="1" applyBorder="1"/>
    <xf numFmtId="168" fontId="20" fillId="2" borderId="5" xfId="0" applyNumberFormat="1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168" fontId="20" fillId="2" borderId="6" xfId="0" applyNumberFormat="1" applyFont="1" applyFill="1" applyBorder="1" applyAlignment="1">
      <alignment horizontal="center"/>
    </xf>
    <xf numFmtId="0" fontId="20" fillId="2" borderId="0" xfId="0" applyFont="1" applyFill="1" applyAlignment="1">
      <alignment vertical="center"/>
    </xf>
    <xf numFmtId="0" fontId="20" fillId="2" borderId="0" xfId="0" applyFont="1" applyFill="1"/>
    <xf numFmtId="0" fontId="25" fillId="2" borderId="0" xfId="0" applyFont="1" applyFill="1" applyAlignment="1">
      <alignment horizontal="center" vertical="center"/>
    </xf>
    <xf numFmtId="0" fontId="26" fillId="2" borderId="0" xfId="0" applyFont="1" applyFill="1"/>
    <xf numFmtId="0" fontId="17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1" fillId="2" borderId="0" xfId="0" quotePrefix="1" applyFont="1" applyFill="1"/>
    <xf numFmtId="0" fontId="11" fillId="2" borderId="0" xfId="0" applyFont="1" applyFill="1" applyAlignment="1">
      <alignment horizontal="left" wrapText="1"/>
    </xf>
    <xf numFmtId="0" fontId="0" fillId="0" borderId="0" xfId="0" applyAlignment="1">
      <alignment vertical="center"/>
    </xf>
    <xf numFmtId="0" fontId="6" fillId="2" borderId="0" xfId="0" applyFont="1" applyFill="1"/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/>
    <xf numFmtId="0" fontId="6" fillId="2" borderId="0" xfId="0" applyFont="1" applyFill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2" borderId="0" xfId="0" applyFont="1" applyFill="1"/>
    <xf numFmtId="0" fontId="0" fillId="0" borderId="0" xfId="0" applyAlignment="1">
      <alignment vertical="top"/>
    </xf>
    <xf numFmtId="2" fontId="20" fillId="2" borderId="0" xfId="0" applyNumberFormat="1" applyFont="1" applyFill="1" applyAlignment="1">
      <alignment horizontal="center" vertical="top"/>
    </xf>
    <xf numFmtId="0" fontId="10" fillId="0" borderId="0" xfId="0" applyFont="1" applyAlignment="1">
      <alignment horizontal="right" vertical="top"/>
    </xf>
    <xf numFmtId="2" fontId="20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 vertical="top"/>
    </xf>
    <xf numFmtId="2" fontId="19" fillId="2" borderId="0" xfId="0" applyNumberFormat="1" applyFont="1" applyFill="1"/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 wrapText="1"/>
    </xf>
    <xf numFmtId="0" fontId="9" fillId="2" borderId="0" xfId="0" applyFont="1" applyFill="1"/>
    <xf numFmtId="2" fontId="21" fillId="2" borderId="0" xfId="0" applyNumberFormat="1" applyFont="1" applyFill="1" applyAlignment="1">
      <alignment horizontal="center" vertical="center" wrapText="1"/>
    </xf>
    <xf numFmtId="2" fontId="20" fillId="2" borderId="12" xfId="0" applyNumberFormat="1" applyFont="1" applyFill="1" applyBorder="1" applyAlignment="1">
      <alignment horizontal="center"/>
    </xf>
    <xf numFmtId="0" fontId="17" fillId="2" borderId="3" xfId="0" applyFont="1" applyFill="1" applyBorder="1"/>
    <xf numFmtId="0" fontId="17" fillId="2" borderId="13" xfId="0" applyFont="1" applyFill="1" applyBorder="1"/>
    <xf numFmtId="0" fontId="22" fillId="2" borderId="14" xfId="0" applyFont="1" applyFill="1" applyBorder="1" applyAlignment="1">
      <alignment horizontal="center" vertical="center"/>
    </xf>
    <xf numFmtId="168" fontId="22" fillId="2" borderId="2" xfId="0" applyNumberFormat="1" applyFont="1" applyFill="1" applyBorder="1" applyAlignment="1">
      <alignment horizontal="center" vertical="center"/>
    </xf>
    <xf numFmtId="2" fontId="22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3" fillId="2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2" fillId="0" borderId="14" xfId="0" applyFont="1" applyBorder="1" applyAlignment="1">
      <alignment horizontal="center" vertical="center"/>
    </xf>
    <xf numFmtId="2" fontId="19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2" borderId="15" xfId="0" applyFont="1" applyFill="1" applyBorder="1" applyAlignment="1">
      <alignment horizontal="center" vertical="center" wrapText="1"/>
    </xf>
    <xf numFmtId="2" fontId="19" fillId="2" borderId="6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2" fontId="20" fillId="2" borderId="0" xfId="0" applyNumberFormat="1" applyFont="1" applyFill="1"/>
    <xf numFmtId="0" fontId="24" fillId="0" borderId="0" xfId="0" applyFont="1"/>
    <xf numFmtId="0" fontId="27" fillId="0" borderId="0" xfId="0" applyFont="1"/>
    <xf numFmtId="167" fontId="10" fillId="0" borderId="0" xfId="0" applyNumberFormat="1" applyFont="1" applyAlignment="1">
      <alignment vertical="center"/>
    </xf>
    <xf numFmtId="167" fontId="9" fillId="0" borderId="0" xfId="0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wrapText="1"/>
    </xf>
    <xf numFmtId="166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wrapText="1"/>
    </xf>
    <xf numFmtId="0" fontId="8" fillId="0" borderId="0" xfId="0" applyFont="1"/>
    <xf numFmtId="165" fontId="7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1" fontId="9" fillId="0" borderId="0" xfId="0" applyNumberFormat="1" applyFont="1"/>
    <xf numFmtId="165" fontId="7" fillId="0" borderId="0" xfId="0" applyNumberFormat="1" applyFont="1"/>
    <xf numFmtId="0" fontId="0" fillId="0" borderId="0" xfId="0" applyAlignment="1">
      <alignment horizontal="center"/>
    </xf>
    <xf numFmtId="43" fontId="8" fillId="0" borderId="0" xfId="1" applyFont="1" applyFill="1" applyBorder="1" applyAlignment="1" applyProtection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9" fontId="7" fillId="0" borderId="0" xfId="0" applyNumberFormat="1" applyFont="1"/>
    <xf numFmtId="0" fontId="26" fillId="2" borderId="0" xfId="0" applyFont="1" applyFill="1" applyAlignment="1">
      <alignment vertical="top" wrapText="1"/>
    </xf>
    <xf numFmtId="0" fontId="28" fillId="2" borderId="0" xfId="0" applyFont="1" applyFill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/>
    </xf>
    <xf numFmtId="0" fontId="19" fillId="2" borderId="0" xfId="0" applyFont="1" applyFill="1"/>
    <xf numFmtId="0" fontId="19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167" fontId="16" fillId="2" borderId="0" xfId="0" applyNumberFormat="1" applyFont="1" applyFill="1" applyAlignment="1">
      <alignment horizontal="left" vertical="center"/>
    </xf>
    <xf numFmtId="0" fontId="9" fillId="2" borderId="2" xfId="0" applyFont="1" applyFill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168" fontId="20" fillId="2" borderId="1" xfId="0" applyNumberFormat="1" applyFont="1" applyFill="1" applyBorder="1" applyAlignment="1">
      <alignment horizontal="center"/>
    </xf>
    <xf numFmtId="168" fontId="23" fillId="2" borderId="2" xfId="1" applyNumberFormat="1" applyFont="1" applyFill="1" applyBorder="1" applyAlignment="1" applyProtection="1">
      <alignment horizontal="center" vertical="center"/>
    </xf>
    <xf numFmtId="0" fontId="9" fillId="5" borderId="0" xfId="0" applyFont="1" applyFill="1"/>
    <xf numFmtId="0" fontId="11" fillId="2" borderId="0" xfId="0" applyFont="1" applyFill="1" applyAlignment="1">
      <alignment horizontal="left"/>
    </xf>
    <xf numFmtId="0" fontId="33" fillId="5" borderId="0" xfId="0" applyFont="1" applyFill="1"/>
    <xf numFmtId="0" fontId="1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165" fontId="16" fillId="2" borderId="0" xfId="0" applyNumberFormat="1" applyFont="1" applyFill="1" applyAlignment="1">
      <alignment horizontal="center" vertical="top"/>
    </xf>
    <xf numFmtId="0" fontId="17" fillId="2" borderId="0" xfId="0" applyFont="1" applyFill="1" applyAlignment="1">
      <alignment horizontal="center" vertical="top"/>
    </xf>
    <xf numFmtId="0" fontId="9" fillId="6" borderId="3" xfId="0" applyFont="1" applyFill="1" applyBorder="1"/>
    <xf numFmtId="0" fontId="9" fillId="6" borderId="0" xfId="0" applyFont="1" applyFill="1"/>
    <xf numFmtId="0" fontId="33" fillId="6" borderId="12" xfId="0" applyFont="1" applyFill="1" applyBorder="1" applyAlignment="1">
      <alignment horizontal="right" indent="1"/>
    </xf>
    <xf numFmtId="0" fontId="33" fillId="6" borderId="14" xfId="0" applyFont="1" applyFill="1" applyBorder="1" applyAlignment="1">
      <alignment horizontal="right" indent="1"/>
    </xf>
    <xf numFmtId="0" fontId="22" fillId="6" borderId="0" xfId="0" applyFont="1" applyFill="1"/>
    <xf numFmtId="0" fontId="34" fillId="6" borderId="2" xfId="0" applyFont="1" applyFill="1" applyBorder="1"/>
    <xf numFmtId="0" fontId="34" fillId="6" borderId="6" xfId="0" applyFont="1" applyFill="1" applyBorder="1"/>
    <xf numFmtId="0" fontId="34" fillId="6" borderId="11" xfId="0" applyFont="1" applyFill="1" applyBorder="1"/>
    <xf numFmtId="0" fontId="34" fillId="7" borderId="0" xfId="0" applyFont="1" applyFill="1" applyAlignment="1">
      <alignment horizontal="left" indent="2"/>
    </xf>
    <xf numFmtId="0" fontId="34" fillId="7" borderId="15" xfId="0" applyFont="1" applyFill="1" applyBorder="1" applyAlignment="1">
      <alignment horizontal="left" indent="2"/>
    </xf>
    <xf numFmtId="0" fontId="34" fillId="7" borderId="3" xfId="0" applyFont="1" applyFill="1" applyBorder="1" applyAlignment="1">
      <alignment horizontal="left" indent="2"/>
    </xf>
    <xf numFmtId="0" fontId="34" fillId="7" borderId="13" xfId="0" applyFont="1" applyFill="1" applyBorder="1" applyAlignment="1">
      <alignment horizontal="left" indent="2"/>
    </xf>
    <xf numFmtId="0" fontId="23" fillId="6" borderId="5" xfId="0" applyFont="1" applyFill="1" applyBorder="1" applyAlignment="1">
      <alignment horizontal="center" vertical="center"/>
    </xf>
    <xf numFmtId="0" fontId="23" fillId="6" borderId="10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9" fillId="2" borderId="0" xfId="0" applyFont="1" applyFill="1" applyAlignment="1">
      <alignment horizontal="center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169" fontId="16" fillId="0" borderId="0" xfId="0" applyNumberFormat="1" applyFont="1" applyAlignment="1">
      <alignment horizontal="center" vertical="center"/>
    </xf>
    <xf numFmtId="0" fontId="17" fillId="2" borderId="0" xfId="0" applyFont="1" applyFill="1" applyAlignment="1">
      <alignment horizontal="left"/>
    </xf>
    <xf numFmtId="165" fontId="20" fillId="2" borderId="0" xfId="1" applyNumberFormat="1" applyFont="1" applyFill="1" applyBorder="1" applyAlignment="1" applyProtection="1">
      <alignment horizontal="center" vertical="top"/>
    </xf>
    <xf numFmtId="0" fontId="17" fillId="2" borderId="0" xfId="0" applyFont="1" applyFill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 applyProtection="1">
      <alignment horizontal="left"/>
      <protection locked="0"/>
    </xf>
    <xf numFmtId="0" fontId="19" fillId="3" borderId="10" xfId="0" applyFont="1" applyFill="1" applyBorder="1" applyAlignment="1" applyProtection="1">
      <alignment horizontal="left"/>
      <protection locked="0"/>
    </xf>
    <xf numFmtId="0" fontId="19" fillId="3" borderId="7" xfId="0" applyFont="1" applyFill="1" applyBorder="1" applyAlignment="1" applyProtection="1">
      <alignment horizontal="left"/>
      <protection locked="0"/>
    </xf>
    <xf numFmtId="0" fontId="20" fillId="2" borderId="0" xfId="0" applyFont="1" applyFill="1" applyAlignment="1">
      <alignment horizontal="center"/>
    </xf>
    <xf numFmtId="167" fontId="16" fillId="3" borderId="2" xfId="0" applyNumberFormat="1" applyFont="1" applyFill="1" applyBorder="1" applyAlignment="1" applyProtection="1">
      <alignment horizontal="center" vertical="center"/>
      <protection locked="0"/>
    </xf>
    <xf numFmtId="2" fontId="20" fillId="2" borderId="0" xfId="0" applyNumberFormat="1" applyFont="1" applyFill="1" applyAlignment="1">
      <alignment horizontal="left"/>
    </xf>
    <xf numFmtId="0" fontId="20" fillId="0" borderId="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32" fillId="3" borderId="12" xfId="0" applyFont="1" applyFill="1" applyBorder="1" applyAlignment="1" applyProtection="1">
      <alignment horizontal="left" vertical="top" wrapText="1"/>
      <protection locked="0"/>
    </xf>
    <xf numFmtId="0" fontId="32" fillId="3" borderId="3" xfId="0" applyFont="1" applyFill="1" applyBorder="1" applyAlignment="1" applyProtection="1">
      <alignment horizontal="left" vertical="top" wrapText="1"/>
      <protection locked="0"/>
    </xf>
    <xf numFmtId="0" fontId="32" fillId="3" borderId="13" xfId="0" applyFont="1" applyFill="1" applyBorder="1" applyAlignment="1" applyProtection="1">
      <alignment horizontal="left" vertical="top" wrapText="1"/>
      <protection locked="0"/>
    </xf>
    <xf numFmtId="0" fontId="32" fillId="3" borderId="14" xfId="0" applyFont="1" applyFill="1" applyBorder="1" applyAlignment="1" applyProtection="1">
      <alignment horizontal="left" vertical="top" wrapText="1"/>
      <protection locked="0"/>
    </xf>
    <xf numFmtId="0" fontId="32" fillId="3" borderId="0" xfId="0" applyFont="1" applyFill="1" applyAlignment="1" applyProtection="1">
      <alignment horizontal="left" vertical="top" wrapText="1"/>
      <protection locked="0"/>
    </xf>
    <xf numFmtId="0" fontId="32" fillId="3" borderId="15" xfId="0" applyFont="1" applyFill="1" applyBorder="1" applyAlignment="1" applyProtection="1">
      <alignment horizontal="left" vertical="top" wrapText="1"/>
      <protection locked="0"/>
    </xf>
    <xf numFmtId="0" fontId="32" fillId="3" borderId="6" xfId="0" applyFont="1" applyFill="1" applyBorder="1" applyAlignment="1" applyProtection="1">
      <alignment horizontal="left" vertical="top" wrapText="1"/>
      <protection locked="0"/>
    </xf>
    <xf numFmtId="0" fontId="32" fillId="3" borderId="2" xfId="0" applyFont="1" applyFill="1" applyBorder="1" applyAlignment="1" applyProtection="1">
      <alignment horizontal="left" vertical="top" wrapText="1"/>
      <protection locked="0"/>
    </xf>
    <xf numFmtId="0" fontId="32" fillId="3" borderId="11" xfId="0" applyFont="1" applyFill="1" applyBorder="1" applyAlignment="1" applyProtection="1">
      <alignment horizontal="left" vertical="top" wrapText="1"/>
      <protection locked="0"/>
    </xf>
    <xf numFmtId="0" fontId="19" fillId="3" borderId="6" xfId="0" applyFont="1" applyFill="1" applyBorder="1" applyAlignment="1" applyProtection="1">
      <alignment horizontal="left"/>
      <protection locked="0"/>
    </xf>
    <xf numFmtId="0" fontId="19" fillId="3" borderId="2" xfId="0" applyFont="1" applyFill="1" applyBorder="1" applyAlignment="1" applyProtection="1">
      <alignment horizontal="left"/>
      <protection locked="0"/>
    </xf>
    <xf numFmtId="0" fontId="19" fillId="3" borderId="11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wrapText="1"/>
    </xf>
    <xf numFmtId="0" fontId="11" fillId="0" borderId="0" xfId="0" applyFont="1" applyAlignment="1">
      <alignment horizontal="center"/>
    </xf>
    <xf numFmtId="0" fontId="28" fillId="4" borderId="0" xfId="0" applyFont="1" applyFill="1" applyAlignment="1">
      <alignment horizontal="center" vertical="center" wrapText="1"/>
    </xf>
    <xf numFmtId="2" fontId="21" fillId="2" borderId="2" xfId="0" applyNumberFormat="1" applyFont="1" applyFill="1" applyBorder="1" applyAlignment="1">
      <alignment horizontal="center" vertical="center"/>
    </xf>
    <xf numFmtId="2" fontId="19" fillId="2" borderId="2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top" wrapText="1"/>
    </xf>
    <xf numFmtId="0" fontId="23" fillId="2" borderId="2" xfId="0" applyFont="1" applyFill="1" applyBorder="1" applyAlignment="1">
      <alignment horizontal="center" vertical="top" wrapText="1"/>
    </xf>
    <xf numFmtId="2" fontId="19" fillId="2" borderId="0" xfId="0" applyNumberFormat="1" applyFont="1" applyFill="1" applyAlignment="1">
      <alignment horizontal="center" vertical="top"/>
    </xf>
    <xf numFmtId="0" fontId="17" fillId="2" borderId="0" xfId="0" applyFont="1" applyFill="1" applyAlignment="1">
      <alignment horizontal="center"/>
    </xf>
    <xf numFmtId="0" fontId="11" fillId="2" borderId="9" xfId="0" applyFont="1" applyFill="1" applyBorder="1" applyAlignment="1">
      <alignment horizontal="center" vertical="center" textRotation="90"/>
    </xf>
    <xf numFmtId="0" fontId="11" fillId="2" borderId="8" xfId="0" applyFont="1" applyFill="1" applyBorder="1" applyAlignment="1">
      <alignment horizontal="center" vertical="center" textRotation="90"/>
    </xf>
    <xf numFmtId="0" fontId="19" fillId="2" borderId="3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top" wrapText="1"/>
    </xf>
    <xf numFmtId="0" fontId="11" fillId="2" borderId="4" xfId="0" applyFont="1" applyFill="1" applyBorder="1" applyAlignment="1">
      <alignment horizontal="center" vertical="center" textRotation="90"/>
    </xf>
    <xf numFmtId="44" fontId="17" fillId="2" borderId="0" xfId="0" applyNumberFormat="1" applyFont="1" applyFill="1" applyAlignment="1">
      <alignment horizontal="center"/>
    </xf>
    <xf numFmtId="2" fontId="20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 vertical="center" textRotation="255"/>
    </xf>
    <xf numFmtId="164" fontId="16" fillId="2" borderId="8" xfId="0" applyNumberFormat="1" applyFont="1" applyFill="1" applyBorder="1" applyAlignment="1">
      <alignment horizontal="center" vertical="center" textRotation="255"/>
    </xf>
    <xf numFmtId="164" fontId="16" fillId="2" borderId="4" xfId="0" applyNumberFormat="1" applyFont="1" applyFill="1" applyBorder="1" applyAlignment="1">
      <alignment horizontal="center" vertical="center" textRotation="255"/>
    </xf>
    <xf numFmtId="0" fontId="20" fillId="3" borderId="10" xfId="0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57151</xdr:rowOff>
    </xdr:from>
    <xdr:to>
      <xdr:col>2</xdr:col>
      <xdr:colOff>208619</xdr:colOff>
      <xdr:row>39</xdr:row>
      <xdr:rowOff>133351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05626"/>
          <a:ext cx="599144" cy="490538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180977</xdr:colOff>
      <xdr:row>0</xdr:row>
      <xdr:rowOff>0</xdr:rowOff>
    </xdr:from>
    <xdr:to>
      <xdr:col>4</xdr:col>
      <xdr:colOff>276227</xdr:colOff>
      <xdr:row>3</xdr:row>
      <xdr:rowOff>107019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2" y="0"/>
          <a:ext cx="933450" cy="764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122"/>
  <sheetViews>
    <sheetView tabSelected="1" topLeftCell="A30" zoomScale="120" zoomScaleNormal="120" workbookViewId="0">
      <selection activeCell="H74" sqref="H74"/>
    </sheetView>
  </sheetViews>
  <sheetFormatPr defaultColWidth="9.140625" defaultRowHeight="15" x14ac:dyDescent="0.25"/>
  <cols>
    <col min="1" max="1" width="2.140625" customWidth="1"/>
    <col min="2" max="2" width="3.28515625" style="93" customWidth="1"/>
    <col min="3" max="3" width="4.140625" customWidth="1"/>
    <col min="4" max="5" width="7.5703125" customWidth="1"/>
    <col min="6" max="6" width="2.5703125" customWidth="1"/>
    <col min="7" max="8" width="7.5703125" customWidth="1"/>
    <col min="9" max="9" width="6.42578125" style="93" customWidth="1"/>
    <col min="10" max="14" width="6.42578125" customWidth="1"/>
    <col min="15" max="15" width="1.28515625" customWidth="1"/>
    <col min="16" max="16" width="1" customWidth="1"/>
    <col min="17" max="17" width="8.42578125" bestFit="1" customWidth="1"/>
    <col min="18" max="18" width="3" customWidth="1"/>
    <col min="19" max="19" width="5" customWidth="1"/>
    <col min="20" max="20" width="5.5703125" customWidth="1"/>
    <col min="21" max="21" width="2.85546875" customWidth="1"/>
    <col min="22" max="22" width="8.42578125" customWidth="1"/>
    <col min="23" max="23" width="7.140625" customWidth="1"/>
    <col min="25" max="25" width="13.28515625" customWidth="1"/>
  </cols>
  <sheetData>
    <row r="1" spans="1:23" ht="18.75" x14ac:dyDescent="0.3">
      <c r="A1" s="114"/>
      <c r="B1" s="115"/>
      <c r="C1" s="2"/>
      <c r="D1" s="2"/>
      <c r="E1" s="182" t="s">
        <v>0</v>
      </c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14"/>
    </row>
    <row r="2" spans="1:23" ht="18.75" x14ac:dyDescent="0.25">
      <c r="A2" s="114"/>
      <c r="B2" s="115"/>
      <c r="C2" s="2"/>
      <c r="D2" s="2"/>
      <c r="E2" s="183" t="s">
        <v>30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14"/>
    </row>
    <row r="3" spans="1:23" ht="18.75" x14ac:dyDescent="0.25">
      <c r="A3" s="114"/>
      <c r="B3" s="115"/>
      <c r="C3" s="2"/>
      <c r="D3" s="2"/>
      <c r="E3" s="184" t="s">
        <v>7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14"/>
    </row>
    <row r="4" spans="1:23" x14ac:dyDescent="0.25">
      <c r="A4" s="114"/>
      <c r="B4" s="115"/>
      <c r="C4" s="2"/>
      <c r="D4" s="2"/>
      <c r="E4" s="2"/>
      <c r="F4" s="2"/>
      <c r="G4" s="2"/>
      <c r="H4" s="2"/>
      <c r="I4" s="30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14"/>
    </row>
    <row r="5" spans="1:23" x14ac:dyDescent="0.25">
      <c r="A5" s="114"/>
      <c r="B5" s="115"/>
      <c r="C5" s="2" t="s">
        <v>8</v>
      </c>
      <c r="D5" s="128" t="s">
        <v>12</v>
      </c>
      <c r="E5" s="128"/>
      <c r="F5" s="128"/>
      <c r="G5" s="128"/>
      <c r="H5" s="128"/>
      <c r="I5" s="30"/>
      <c r="J5" s="128"/>
      <c r="K5" s="128"/>
      <c r="L5" s="187"/>
      <c r="M5" s="187"/>
      <c r="N5" s="187"/>
      <c r="O5" s="2"/>
      <c r="P5" s="2"/>
      <c r="Q5" s="2"/>
      <c r="R5" s="2"/>
      <c r="S5" s="2"/>
      <c r="T5" s="2"/>
      <c r="U5" s="2"/>
      <c r="V5" s="2"/>
      <c r="W5" s="114"/>
    </row>
    <row r="6" spans="1:23" x14ac:dyDescent="0.25">
      <c r="A6" s="114"/>
      <c r="B6" s="115"/>
      <c r="C6" s="2" t="s">
        <v>9</v>
      </c>
      <c r="D6" s="185" t="s">
        <v>26</v>
      </c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14"/>
    </row>
    <row r="7" spans="1:23" ht="15" customHeight="1" x14ac:dyDescent="0.25">
      <c r="A7" s="114"/>
      <c r="B7" s="115"/>
      <c r="C7" s="2" t="s">
        <v>10</v>
      </c>
      <c r="D7" s="186" t="s">
        <v>31</v>
      </c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14"/>
    </row>
    <row r="8" spans="1:23" x14ac:dyDescent="0.25">
      <c r="A8" s="114"/>
      <c r="B8" s="115"/>
      <c r="C8" s="31" t="s">
        <v>11</v>
      </c>
      <c r="D8" s="186" t="s">
        <v>32</v>
      </c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14"/>
    </row>
    <row r="9" spans="1:23" x14ac:dyDescent="0.25">
      <c r="A9" s="114"/>
      <c r="B9" s="115"/>
      <c r="C9" s="31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14"/>
    </row>
    <row r="10" spans="1:23" ht="15" customHeight="1" x14ac:dyDescent="0.25">
      <c r="A10" s="114"/>
      <c r="B10" s="115"/>
      <c r="C10" s="2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14"/>
    </row>
    <row r="11" spans="1:23" x14ac:dyDescent="0.25">
      <c r="A11" s="114"/>
      <c r="B11" s="115"/>
      <c r="C11" s="2" t="s">
        <v>24</v>
      </c>
      <c r="D11" s="2" t="s">
        <v>49</v>
      </c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14"/>
    </row>
    <row r="12" spans="1:23" x14ac:dyDescent="0.25">
      <c r="A12" s="114"/>
      <c r="B12" s="115"/>
      <c r="C12" s="2" t="s">
        <v>48</v>
      </c>
      <c r="D12" s="149" t="s">
        <v>62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14"/>
    </row>
    <row r="13" spans="1:23" ht="15" customHeight="1" x14ac:dyDescent="0.25">
      <c r="A13" s="114"/>
      <c r="B13" s="115"/>
      <c r="C13" s="114"/>
      <c r="D13" s="114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114"/>
    </row>
    <row r="14" spans="1:23" ht="15" customHeight="1" x14ac:dyDescent="0.25">
      <c r="A14" s="114"/>
      <c r="B14" s="115"/>
      <c r="C14" s="114"/>
      <c r="D14" s="11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14"/>
    </row>
    <row r="15" spans="1:23" x14ac:dyDescent="0.25">
      <c r="A15" s="114"/>
      <c r="B15" s="115"/>
      <c r="C15" s="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114"/>
    </row>
    <row r="16" spans="1:23" x14ac:dyDescent="0.25">
      <c r="A16" s="114"/>
      <c r="B16" s="115"/>
      <c r="C16" s="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114"/>
    </row>
    <row r="17" spans="1:23" x14ac:dyDescent="0.25">
      <c r="A17" s="114"/>
      <c r="B17" s="115"/>
      <c r="C17" s="2"/>
      <c r="D17" s="2"/>
      <c r="E17" s="2"/>
      <c r="F17" s="2"/>
      <c r="G17" s="2"/>
      <c r="H17" s="2"/>
      <c r="I17" s="30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114"/>
    </row>
    <row r="18" spans="1:23" x14ac:dyDescent="0.25">
      <c r="A18" s="114"/>
      <c r="B18" s="115"/>
      <c r="C18" s="2"/>
      <c r="D18" s="2"/>
      <c r="E18" s="2"/>
      <c r="F18" s="2"/>
      <c r="G18" s="2"/>
      <c r="H18" s="2"/>
      <c r="I18" s="30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114"/>
    </row>
    <row r="19" spans="1:23" x14ac:dyDescent="0.25">
      <c r="A19" s="114"/>
      <c r="B19" s="115"/>
      <c r="C19" s="2"/>
      <c r="D19" s="2"/>
      <c r="E19" s="2"/>
      <c r="F19" s="2"/>
      <c r="G19" s="2"/>
      <c r="H19" s="2"/>
      <c r="I19" s="30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14"/>
    </row>
    <row r="20" spans="1:23" x14ac:dyDescent="0.25">
      <c r="A20" s="114"/>
      <c r="B20" s="115"/>
      <c r="C20" s="2"/>
      <c r="D20" s="2"/>
      <c r="E20" s="2"/>
      <c r="F20" s="2"/>
      <c r="G20" s="2"/>
      <c r="H20" s="2"/>
      <c r="I20" s="30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14"/>
    </row>
    <row r="21" spans="1:23" x14ac:dyDescent="0.25">
      <c r="A21" s="114"/>
      <c r="B21" s="115"/>
      <c r="C21" s="2"/>
      <c r="D21" s="2"/>
      <c r="E21" s="2"/>
      <c r="F21" s="2"/>
      <c r="G21" s="2"/>
      <c r="H21" s="2"/>
      <c r="I21" s="30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114"/>
    </row>
    <row r="22" spans="1:23" x14ac:dyDescent="0.25">
      <c r="A22" s="114"/>
      <c r="B22" s="115"/>
      <c r="C22" s="2"/>
      <c r="D22" s="2"/>
      <c r="E22" s="2"/>
      <c r="F22" s="2"/>
      <c r="G22" s="2"/>
      <c r="H22" s="2"/>
      <c r="I22" s="30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114"/>
    </row>
    <row r="23" spans="1:23" x14ac:dyDescent="0.25">
      <c r="A23" s="114"/>
      <c r="B23" s="115"/>
      <c r="C23" s="114"/>
      <c r="D23" s="114"/>
      <c r="E23" s="2"/>
      <c r="F23" s="2"/>
      <c r="G23" s="2"/>
      <c r="H23" s="2"/>
      <c r="I23" s="30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114"/>
    </row>
    <row r="24" spans="1:23" x14ac:dyDescent="0.25">
      <c r="A24" s="114"/>
      <c r="B24" s="115"/>
      <c r="C24" s="2"/>
      <c r="D24" s="2"/>
      <c r="E24" s="2"/>
      <c r="F24" s="2"/>
      <c r="G24" s="2"/>
      <c r="H24" s="2"/>
      <c r="I24" s="30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114"/>
    </row>
    <row r="25" spans="1:23" x14ac:dyDescent="0.25">
      <c r="A25" s="114"/>
      <c r="B25" s="115"/>
      <c r="C25" s="2"/>
      <c r="D25" s="114"/>
      <c r="E25" s="2"/>
      <c r="F25" s="2"/>
      <c r="G25" s="2"/>
      <c r="H25" s="2"/>
      <c r="I25" s="30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114"/>
    </row>
    <row r="26" spans="1:23" x14ac:dyDescent="0.25">
      <c r="A26" s="114"/>
      <c r="B26" s="115"/>
      <c r="C26" s="2"/>
      <c r="D26" s="2"/>
      <c r="E26" s="2"/>
      <c r="F26" s="2"/>
      <c r="G26" s="2"/>
      <c r="H26" s="2"/>
      <c r="I26" s="30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114"/>
    </row>
    <row r="27" spans="1:23" x14ac:dyDescent="0.25">
      <c r="A27" s="114"/>
      <c r="B27" s="115"/>
      <c r="C27" s="2"/>
      <c r="D27" s="2"/>
      <c r="E27" s="2"/>
      <c r="F27" s="2"/>
      <c r="G27" s="2"/>
      <c r="H27" s="2"/>
      <c r="I27" s="30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114"/>
    </row>
    <row r="28" spans="1:23" x14ac:dyDescent="0.25">
      <c r="A28" s="114"/>
      <c r="B28" s="115"/>
      <c r="C28" s="2"/>
      <c r="D28" s="2"/>
      <c r="E28" s="2"/>
      <c r="F28" s="2"/>
      <c r="G28" s="2"/>
      <c r="H28" s="2"/>
      <c r="I28" s="30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114"/>
    </row>
    <row r="29" spans="1:23" x14ac:dyDescent="0.25">
      <c r="A29" s="114"/>
      <c r="B29" s="115"/>
      <c r="C29" s="2"/>
      <c r="D29" s="2"/>
      <c r="E29" s="2"/>
      <c r="F29" s="2"/>
      <c r="G29" s="2"/>
      <c r="H29" s="2"/>
      <c r="I29" s="30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114"/>
    </row>
    <row r="30" spans="1:23" x14ac:dyDescent="0.25">
      <c r="A30" s="114"/>
      <c r="B30" s="115"/>
      <c r="C30" s="2"/>
      <c r="D30" s="2"/>
      <c r="E30" s="2"/>
      <c r="F30" s="2"/>
      <c r="G30" s="2"/>
      <c r="H30" s="2"/>
      <c r="I30" s="30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114"/>
    </row>
    <row r="31" spans="1:23" x14ac:dyDescent="0.25">
      <c r="A31" s="114"/>
      <c r="B31" s="115"/>
      <c r="C31" s="2"/>
      <c r="D31" s="2"/>
      <c r="E31" s="2"/>
      <c r="F31" s="2"/>
      <c r="G31" s="2"/>
      <c r="H31" s="2"/>
      <c r="I31" s="30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114"/>
    </row>
    <row r="32" spans="1:23" x14ac:dyDescent="0.25">
      <c r="A32" s="114"/>
      <c r="B32" s="115"/>
      <c r="C32" s="2"/>
      <c r="D32" s="2"/>
      <c r="E32" s="2"/>
      <c r="F32" s="2"/>
      <c r="G32" s="2"/>
      <c r="H32" s="2"/>
      <c r="I32" s="3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114"/>
    </row>
    <row r="33" spans="1:39" x14ac:dyDescent="0.25">
      <c r="A33" s="114"/>
      <c r="B33" s="115"/>
      <c r="C33" s="2"/>
      <c r="D33" s="2"/>
      <c r="E33" s="2"/>
      <c r="F33" s="2"/>
      <c r="G33" s="2"/>
      <c r="H33" s="2"/>
      <c r="I33" s="3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114"/>
    </row>
    <row r="34" spans="1:39" x14ac:dyDescent="0.25">
      <c r="A34" s="114"/>
      <c r="B34" s="115"/>
      <c r="C34" s="2"/>
      <c r="D34" s="2"/>
      <c r="E34" s="2"/>
      <c r="F34" s="2"/>
      <c r="G34" s="2"/>
      <c r="H34" s="2"/>
      <c r="I34" s="3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114"/>
    </row>
    <row r="35" spans="1:39" x14ac:dyDescent="0.25">
      <c r="A35" s="114"/>
      <c r="B35" s="115"/>
      <c r="C35" s="2"/>
      <c r="D35" s="2"/>
      <c r="E35" s="2"/>
      <c r="F35" s="2"/>
      <c r="G35" s="2"/>
      <c r="H35" s="2"/>
      <c r="I35" s="30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114"/>
    </row>
    <row r="36" spans="1:39" x14ac:dyDescent="0.25">
      <c r="A36" s="114"/>
      <c r="B36" s="115"/>
      <c r="C36" s="2"/>
      <c r="D36" s="2"/>
      <c r="E36" s="2"/>
      <c r="F36" s="2"/>
      <c r="G36" s="2"/>
      <c r="H36" s="2"/>
      <c r="I36" s="30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14"/>
    </row>
    <row r="37" spans="1:39" x14ac:dyDescent="0.25">
      <c r="A37" s="114"/>
      <c r="B37" s="115"/>
      <c r="C37" s="2"/>
      <c r="D37" s="2"/>
      <c r="E37" s="2"/>
      <c r="F37" s="2"/>
      <c r="G37" s="2"/>
      <c r="H37" s="2"/>
      <c r="I37" s="30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114"/>
    </row>
    <row r="38" spans="1:39" s="33" customFormat="1" ht="18.75" customHeight="1" x14ac:dyDescent="0.3">
      <c r="A38" s="112"/>
      <c r="B38" s="113"/>
      <c r="C38" s="1"/>
      <c r="D38" s="1"/>
      <c r="E38" s="182" t="s">
        <v>0</v>
      </c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W38" s="25" t="s">
        <v>14</v>
      </c>
      <c r="X38" s="34"/>
      <c r="Y38" s="35"/>
      <c r="Z38" s="35"/>
      <c r="AA38" s="35"/>
      <c r="AB38" s="35"/>
      <c r="AC38" s="35"/>
      <c r="AD38" s="36"/>
      <c r="AE38" s="36"/>
      <c r="AF38" s="36"/>
    </row>
    <row r="39" spans="1:39" s="45" customFormat="1" ht="12.75" x14ac:dyDescent="0.2">
      <c r="A39" s="58"/>
      <c r="B39" s="53"/>
      <c r="C39" s="11"/>
      <c r="D39" s="101"/>
      <c r="E39" s="188" t="s">
        <v>30</v>
      </c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01"/>
      <c r="W39" s="101"/>
      <c r="X39" s="102"/>
      <c r="Y39" s="103"/>
      <c r="Z39" s="103"/>
      <c r="AA39" s="103"/>
      <c r="AB39" s="103"/>
      <c r="AC39" s="103"/>
      <c r="AD39" s="103"/>
      <c r="AE39" s="103"/>
      <c r="AF39" s="103"/>
    </row>
    <row r="40" spans="1:39" ht="12.75" customHeight="1" x14ac:dyDescent="0.45">
      <c r="A40" s="114"/>
      <c r="B40" s="115"/>
      <c r="C40" s="2"/>
      <c r="D40" s="3"/>
      <c r="E40" s="3"/>
      <c r="F40" s="3"/>
      <c r="G40" s="3"/>
      <c r="H40" s="3"/>
      <c r="I40" s="2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4"/>
      <c r="W40" s="4"/>
      <c r="X40" s="38"/>
      <c r="Y40" s="39"/>
      <c r="Z40" s="39"/>
      <c r="AA40" s="39"/>
      <c r="AB40" s="39"/>
      <c r="AC40" s="39"/>
      <c r="AD40" s="39"/>
      <c r="AE40" s="39"/>
    </row>
    <row r="41" spans="1:39" s="40" customFormat="1" ht="12" customHeight="1" x14ac:dyDescent="0.25">
      <c r="A41" s="151"/>
      <c r="B41" s="151"/>
      <c r="C41" s="151"/>
      <c r="D41" s="151"/>
      <c r="E41" s="151"/>
      <c r="F41" s="151"/>
      <c r="G41" s="5"/>
      <c r="H41" s="151"/>
      <c r="I41" s="151"/>
      <c r="J41" s="5"/>
      <c r="K41" s="151" t="s">
        <v>35</v>
      </c>
      <c r="L41" s="151"/>
      <c r="M41" s="6"/>
      <c r="N41" s="165">
        <v>45713</v>
      </c>
      <c r="O41" s="165"/>
      <c r="P41" s="7" t="str">
        <f>IF(K41="Dec - Jan",N41+365,"")</f>
        <v/>
      </c>
      <c r="Q41" s="120"/>
      <c r="R41" s="154"/>
      <c r="S41" s="154"/>
      <c r="T41" s="8"/>
      <c r="U41" s="9"/>
      <c r="V41" s="9"/>
      <c r="W41" s="9"/>
      <c r="AB41" s="37"/>
      <c r="AC41" s="37"/>
      <c r="AD41" s="37"/>
      <c r="AE41" s="37"/>
      <c r="AF41" s="37"/>
      <c r="AG41" s="37"/>
      <c r="AH41" s="37"/>
      <c r="AI41" s="37"/>
      <c r="AJ41" s="37"/>
      <c r="AK41" s="41"/>
      <c r="AL41" s="41"/>
      <c r="AM41" s="41"/>
    </row>
    <row r="42" spans="1:39" s="40" customFormat="1" ht="11.25" customHeight="1" x14ac:dyDescent="0.25">
      <c r="A42" s="164" t="s">
        <v>18</v>
      </c>
      <c r="B42" s="164"/>
      <c r="C42" s="164"/>
      <c r="D42" s="164"/>
      <c r="E42" s="164"/>
      <c r="F42" s="164"/>
      <c r="G42" s="11"/>
      <c r="H42" s="152" t="s">
        <v>2</v>
      </c>
      <c r="I42" s="152"/>
      <c r="J42" s="10"/>
      <c r="K42" s="164" t="s">
        <v>3</v>
      </c>
      <c r="L42" s="164"/>
      <c r="M42" s="21"/>
      <c r="N42" s="164" t="s">
        <v>4</v>
      </c>
      <c r="O42" s="164"/>
      <c r="P42" s="11"/>
      <c r="Q42" s="11"/>
      <c r="R42" s="153"/>
      <c r="S42" s="153"/>
      <c r="T42" s="9"/>
      <c r="U42" s="9"/>
      <c r="V42" s="9"/>
      <c r="W42" s="9"/>
      <c r="AC42" s="42"/>
      <c r="AD42" s="43"/>
      <c r="AE42" s="44"/>
      <c r="AF42" s="42"/>
      <c r="AG42" s="42"/>
      <c r="AH42" s="45"/>
      <c r="AI42" s="45"/>
      <c r="AJ42" s="43"/>
      <c r="AK42" s="46"/>
      <c r="AL42" s="46"/>
      <c r="AM42" s="46"/>
    </row>
    <row r="43" spans="1:39" s="40" customFormat="1" ht="2.25" customHeight="1" x14ac:dyDescent="0.25">
      <c r="A43" s="46"/>
      <c r="B43" s="116"/>
      <c r="C43" s="11"/>
      <c r="D43" s="9"/>
      <c r="E43" s="12"/>
      <c r="F43" s="12"/>
      <c r="G43" s="9"/>
      <c r="H43" s="9"/>
      <c r="I43" s="20"/>
      <c r="J43" s="157"/>
      <c r="K43" s="157"/>
      <c r="L43" s="157"/>
      <c r="M43" s="157"/>
      <c r="N43" s="157"/>
      <c r="O43" s="157"/>
      <c r="P43" s="157"/>
      <c r="Q43" s="9"/>
      <c r="R43" s="155"/>
      <c r="S43" s="155"/>
      <c r="T43" s="155"/>
      <c r="U43" s="155"/>
      <c r="V43" s="28"/>
      <c r="W43" s="9"/>
      <c r="AC43" s="42"/>
      <c r="AD43" s="43"/>
      <c r="AE43" s="44"/>
      <c r="AF43" s="42"/>
      <c r="AG43" s="42"/>
      <c r="AH43" s="45"/>
      <c r="AI43" s="45"/>
      <c r="AJ43" s="43"/>
      <c r="AK43" s="46"/>
      <c r="AL43" s="46"/>
      <c r="AM43" s="46"/>
    </row>
    <row r="44" spans="1:39" s="47" customFormat="1" ht="30.75" customHeight="1" x14ac:dyDescent="0.25">
      <c r="A44" s="167" t="s">
        <v>28</v>
      </c>
      <c r="B44" s="168"/>
      <c r="C44" s="169"/>
      <c r="D44" s="106" t="s">
        <v>6</v>
      </c>
      <c r="E44" s="106" t="s">
        <v>13</v>
      </c>
      <c r="F44" s="27"/>
      <c r="G44" s="106" t="s">
        <v>6</v>
      </c>
      <c r="H44" s="107" t="s">
        <v>13</v>
      </c>
      <c r="I44" s="108" t="s">
        <v>1</v>
      </c>
      <c r="J44" s="158" t="s">
        <v>16</v>
      </c>
      <c r="K44" s="159"/>
      <c r="L44" s="159"/>
      <c r="M44" s="159"/>
      <c r="N44" s="160"/>
      <c r="O44" s="19"/>
      <c r="P44" s="19"/>
      <c r="Q44" s="130"/>
      <c r="R44" s="130"/>
      <c r="S44" s="130"/>
      <c r="T44" s="130"/>
      <c r="U44" s="130"/>
      <c r="V44" s="9"/>
      <c r="W44" s="20"/>
      <c r="X44" s="43"/>
      <c r="Y44" s="44"/>
      <c r="Z44" s="42"/>
      <c r="AA44" s="42"/>
      <c r="AB44" s="45"/>
      <c r="AC44" s="45"/>
      <c r="AD44" s="43"/>
      <c r="AE44" s="46"/>
      <c r="AF44" s="46"/>
      <c r="AG44" s="46"/>
    </row>
    <row r="45" spans="1:39" s="47" customFormat="1" ht="12.95" customHeight="1" x14ac:dyDescent="0.2">
      <c r="A45" s="195"/>
      <c r="B45" s="119" t="str">
        <f>IF(L80=1,"SUN",IF(L80=2,"MON",IF(L80=3,"TUE",IF(L80=4,"WED",IF(L80=5,"THUR",IF(L80=6,"FRI",IF(L80=7,"SAT","")))))))</f>
        <v>SAT</v>
      </c>
      <c r="C45" s="13">
        <v>1</v>
      </c>
      <c r="D45" s="14"/>
      <c r="E45" s="14"/>
      <c r="F45" s="205" t="s">
        <v>15</v>
      </c>
      <c r="G45" s="14"/>
      <c r="H45" s="15"/>
      <c r="I45" s="18">
        <f>IF(OR(ISBLANK(D45),ISBLANK(E45)),0,IF(NOT(ISBLANK(D45:E45)),IF(AND(E45&gt;0,E45&lt;D45),ROUND(((E45+1)-D45)*24/0.25,0)*0.25,ROUND((E45-D45)*24/0.25,0)*0.25))+(IF(AND(H45&gt;0,H45&lt;G45),ROUND(((H45+1)-G45)*24/0.25,0)*0.25,ROUND((H45-G45)*24/0.25,0)*0.25)))</f>
        <v>0</v>
      </c>
      <c r="J45" s="161"/>
      <c r="K45" s="162"/>
      <c r="L45" s="162"/>
      <c r="M45" s="162"/>
      <c r="N45" s="163"/>
      <c r="O45" s="48"/>
      <c r="P45" s="156"/>
      <c r="Q45" s="156"/>
      <c r="R45" s="131"/>
      <c r="S45" s="194"/>
      <c r="T45" s="194"/>
      <c r="U45" s="131"/>
      <c r="V45" s="132"/>
      <c r="W45" s="133"/>
      <c r="X45" s="49"/>
      <c r="Y45" s="45"/>
      <c r="Z45" s="45"/>
      <c r="AA45" s="45"/>
      <c r="AB45" s="45"/>
      <c r="AC45" s="45"/>
      <c r="AD45" s="45"/>
      <c r="AE45" s="150"/>
      <c r="AF45" s="150"/>
      <c r="AG45" s="150"/>
    </row>
    <row r="46" spans="1:39" s="45" customFormat="1" ht="12.95" customHeight="1" x14ac:dyDescent="0.2">
      <c r="A46" s="196"/>
      <c r="B46" s="119" t="str">
        <f t="shared" ref="B46:B75" si="0">IF(L81=1,"SUN",IF(L81=2,"MON",IF(L81=3,"TUE",IF(L81=4,"WED",IF(L81=5,"THUR",IF(L81=6,"FRI",IF(L81=7,"SAT","")))))))</f>
        <v>SUN</v>
      </c>
      <c r="C46" s="13">
        <f>C45+1</f>
        <v>2</v>
      </c>
      <c r="D46" s="14"/>
      <c r="E46" s="14"/>
      <c r="F46" s="206"/>
      <c r="G46" s="14"/>
      <c r="H46" s="15"/>
      <c r="I46" s="18">
        <f t="shared" ref="I46:I75" si="1">IF(OR(ISBLANK(D46),ISBLANK(E46)),0,IF(NOT(ISBLANK(D46:E46)),IF(AND(E46&gt;0,E46&lt;D46),ROUND(((E46+1)-D46)*24/0.25,0)*0.25,ROUND((E46-D46)*24/0.25,0)*0.25))+(IF(AND(H46&gt;0,H46&lt;G46),ROUND(((H46+1)-G46)*24/0.25,0)*0.25,ROUND((H46-G46)*24/0.25,0)*0.25)))</f>
        <v>0</v>
      </c>
      <c r="J46" s="161"/>
      <c r="K46" s="162"/>
      <c r="L46" s="162"/>
      <c r="M46" s="162"/>
      <c r="N46" s="163"/>
      <c r="O46" s="50"/>
      <c r="P46" s="193"/>
      <c r="Q46" s="193"/>
      <c r="R46" s="58"/>
      <c r="S46" s="193"/>
      <c r="T46" s="193"/>
      <c r="U46" s="58"/>
      <c r="V46" s="51"/>
      <c r="W46" s="52"/>
      <c r="X46" s="49"/>
      <c r="AE46" s="53"/>
      <c r="AF46" s="53"/>
      <c r="AG46" s="53"/>
    </row>
    <row r="47" spans="1:39" s="45" customFormat="1" ht="12.95" customHeight="1" x14ac:dyDescent="0.2">
      <c r="A47" s="196"/>
      <c r="B47" s="119" t="str">
        <f t="shared" si="0"/>
        <v>MON</v>
      </c>
      <c r="C47" s="13">
        <f t="shared" ref="C47:C57" si="2">C46+1</f>
        <v>3</v>
      </c>
      <c r="D47" s="14"/>
      <c r="E47" s="14"/>
      <c r="F47" s="206"/>
      <c r="G47" s="14"/>
      <c r="H47" s="15"/>
      <c r="I47" s="18">
        <f t="shared" si="1"/>
        <v>0</v>
      </c>
      <c r="J47" s="161"/>
      <c r="K47" s="162"/>
      <c r="L47" s="162"/>
      <c r="M47" s="162"/>
      <c r="N47" s="163"/>
      <c r="O47" s="50"/>
      <c r="P47" s="50"/>
      <c r="Q47" s="11"/>
      <c r="R47" s="24"/>
      <c r="S47" s="11"/>
      <c r="T47" s="11"/>
      <c r="U47" s="11"/>
      <c r="V47" s="5"/>
      <c r="W47" s="11"/>
      <c r="Z47" s="54"/>
      <c r="AA47" s="55"/>
      <c r="AB47" s="56"/>
      <c r="AC47" s="57"/>
      <c r="AD47" s="57"/>
      <c r="AE47" s="58"/>
      <c r="AF47" s="58"/>
      <c r="AG47" s="58"/>
    </row>
    <row r="48" spans="1:39" s="45" customFormat="1" ht="12.95" customHeight="1" x14ac:dyDescent="0.2">
      <c r="A48" s="196"/>
      <c r="B48" s="119" t="str">
        <f t="shared" si="0"/>
        <v>TUE</v>
      </c>
      <c r="C48" s="13">
        <f t="shared" si="2"/>
        <v>4</v>
      </c>
      <c r="D48" s="14"/>
      <c r="E48" s="14"/>
      <c r="F48" s="206"/>
      <c r="G48" s="14"/>
      <c r="H48" s="15"/>
      <c r="I48" s="18">
        <f t="shared" si="1"/>
        <v>0</v>
      </c>
      <c r="J48" s="161"/>
      <c r="K48" s="162"/>
      <c r="L48" s="162"/>
      <c r="M48" s="162"/>
      <c r="N48" s="163"/>
      <c r="O48" s="50"/>
      <c r="P48" s="189" t="s">
        <v>45</v>
      </c>
      <c r="Q48" s="189"/>
      <c r="R48" s="189"/>
      <c r="S48" s="189"/>
      <c r="T48" s="189"/>
      <c r="U48" s="189"/>
      <c r="V48" s="189"/>
      <c r="W48" s="189"/>
    </row>
    <row r="49" spans="1:27" s="45" customFormat="1" ht="12.95" customHeight="1" x14ac:dyDescent="0.2">
      <c r="A49" s="196"/>
      <c r="B49" s="119" t="str">
        <f t="shared" si="0"/>
        <v>WED</v>
      </c>
      <c r="C49" s="13">
        <f t="shared" si="2"/>
        <v>5</v>
      </c>
      <c r="D49" s="14"/>
      <c r="E49" s="14"/>
      <c r="F49" s="206"/>
      <c r="G49" s="14"/>
      <c r="H49" s="15"/>
      <c r="I49" s="18">
        <f t="shared" si="1"/>
        <v>0</v>
      </c>
      <c r="J49" s="161"/>
      <c r="K49" s="162"/>
      <c r="L49" s="162"/>
      <c r="M49" s="162"/>
      <c r="N49" s="163"/>
      <c r="O49" s="59"/>
      <c r="P49" s="60"/>
      <c r="Q49" s="61"/>
      <c r="R49" s="61"/>
      <c r="S49" s="61"/>
      <c r="T49" s="61"/>
      <c r="U49" s="61"/>
      <c r="V49" s="61"/>
      <c r="W49" s="62"/>
    </row>
    <row r="50" spans="1:27" s="45" customFormat="1" ht="12.95" customHeight="1" x14ac:dyDescent="0.2">
      <c r="A50" s="196"/>
      <c r="B50" s="119" t="str">
        <f t="shared" si="0"/>
        <v>THUR</v>
      </c>
      <c r="C50" s="13">
        <f t="shared" si="2"/>
        <v>6</v>
      </c>
      <c r="D50" s="14"/>
      <c r="E50" s="14"/>
      <c r="F50" s="206"/>
      <c r="G50" s="14"/>
      <c r="H50" s="15"/>
      <c r="I50" s="18">
        <f t="shared" si="1"/>
        <v>0</v>
      </c>
      <c r="J50" s="161"/>
      <c r="K50" s="162"/>
      <c r="L50" s="162"/>
      <c r="M50" s="162"/>
      <c r="N50" s="163"/>
      <c r="O50" s="50"/>
      <c r="P50" s="63"/>
      <c r="Q50" s="64">
        <f>SUM(I45:I75)</f>
        <v>0</v>
      </c>
      <c r="R50" s="65" t="s">
        <v>19</v>
      </c>
      <c r="S50" s="190">
        <f>1.5</f>
        <v>1.5</v>
      </c>
      <c r="T50" s="190"/>
      <c r="U50" s="66" t="s">
        <v>20</v>
      </c>
      <c r="V50" s="126">
        <f>IFERROR(ROUND(S50*Q50,2),"")</f>
        <v>0</v>
      </c>
      <c r="W50" s="67"/>
      <c r="X50" s="68"/>
      <c r="Y50" s="68"/>
      <c r="Z50" s="68"/>
      <c r="AA50" s="68"/>
    </row>
    <row r="51" spans="1:27" s="45" customFormat="1" ht="12.95" customHeight="1" x14ac:dyDescent="0.2">
      <c r="A51" s="196"/>
      <c r="B51" s="119" t="str">
        <f t="shared" si="0"/>
        <v>FRI</v>
      </c>
      <c r="C51" s="13">
        <f t="shared" si="2"/>
        <v>7</v>
      </c>
      <c r="D51" s="14"/>
      <c r="E51" s="14"/>
      <c r="F51" s="206"/>
      <c r="G51" s="14"/>
      <c r="H51" s="15"/>
      <c r="I51" s="18">
        <f t="shared" si="1"/>
        <v>0</v>
      </c>
      <c r="J51" s="161"/>
      <c r="K51" s="162"/>
      <c r="L51" s="162"/>
      <c r="M51" s="162"/>
      <c r="N51" s="163"/>
      <c r="O51" s="50"/>
      <c r="P51" s="69"/>
      <c r="Q51" s="70" t="s">
        <v>23</v>
      </c>
      <c r="R51" s="66"/>
      <c r="S51" s="197" t="s">
        <v>47</v>
      </c>
      <c r="T51" s="197"/>
      <c r="U51" s="71"/>
      <c r="V51" s="191" t="s">
        <v>46</v>
      </c>
      <c r="W51" s="72"/>
      <c r="X51" s="57"/>
      <c r="Y51" s="57"/>
      <c r="Z51" s="57"/>
      <c r="AA51" s="57"/>
    </row>
    <row r="52" spans="1:27" s="45" customFormat="1" ht="12.95" customHeight="1" x14ac:dyDescent="0.2">
      <c r="A52" s="196"/>
      <c r="B52" s="119" t="str">
        <f t="shared" si="0"/>
        <v>SAT</v>
      </c>
      <c r="C52" s="13">
        <f t="shared" si="2"/>
        <v>8</v>
      </c>
      <c r="D52" s="14"/>
      <c r="E52" s="14"/>
      <c r="F52" s="206"/>
      <c r="G52" s="14"/>
      <c r="H52" s="15"/>
      <c r="I52" s="18">
        <f t="shared" si="1"/>
        <v>0</v>
      </c>
      <c r="J52" s="161"/>
      <c r="K52" s="162"/>
      <c r="L52" s="162"/>
      <c r="M52" s="162"/>
      <c r="N52" s="163"/>
      <c r="O52" s="50"/>
      <c r="P52" s="73"/>
      <c r="Q52" s="74"/>
      <c r="R52" s="74"/>
      <c r="S52" s="74"/>
      <c r="T52" s="74"/>
      <c r="U52" s="74"/>
      <c r="V52" s="192"/>
      <c r="W52" s="75"/>
      <c r="X52" s="57"/>
      <c r="Y52" s="57"/>
      <c r="Z52" s="57"/>
      <c r="AA52" s="57"/>
    </row>
    <row r="53" spans="1:27" s="45" customFormat="1" ht="12.95" customHeight="1" x14ac:dyDescent="0.2">
      <c r="A53" s="196"/>
      <c r="B53" s="119" t="str">
        <f t="shared" si="0"/>
        <v>SUN</v>
      </c>
      <c r="C53" s="13">
        <f t="shared" si="2"/>
        <v>9</v>
      </c>
      <c r="D53" s="14"/>
      <c r="E53" s="14"/>
      <c r="F53" s="206"/>
      <c r="G53" s="14"/>
      <c r="H53" s="15"/>
      <c r="I53" s="18">
        <f t="shared" si="1"/>
        <v>0</v>
      </c>
      <c r="J53" s="161"/>
      <c r="K53" s="162"/>
      <c r="L53" s="162"/>
      <c r="M53" s="162"/>
      <c r="N53" s="163"/>
      <c r="O53" s="50"/>
      <c r="P53" s="58"/>
      <c r="Q53" s="58"/>
      <c r="R53" s="58"/>
      <c r="S53" s="58"/>
      <c r="T53" s="58"/>
      <c r="U53" s="58"/>
      <c r="V53" s="58"/>
      <c r="W53" s="58"/>
      <c r="X53" s="57"/>
      <c r="Y53" s="57"/>
      <c r="Z53" s="57"/>
      <c r="AA53" s="57"/>
    </row>
    <row r="54" spans="1:27" s="45" customFormat="1" ht="12.95" customHeight="1" x14ac:dyDescent="0.2">
      <c r="A54" s="196"/>
      <c r="B54" s="119" t="str">
        <f t="shared" si="0"/>
        <v>MON</v>
      </c>
      <c r="C54" s="13">
        <f t="shared" si="2"/>
        <v>10</v>
      </c>
      <c r="D54" s="14"/>
      <c r="E54" s="14"/>
      <c r="F54" s="206"/>
      <c r="G54" s="14"/>
      <c r="H54" s="15"/>
      <c r="I54" s="18">
        <f t="shared" si="1"/>
        <v>0</v>
      </c>
      <c r="J54" s="161"/>
      <c r="K54" s="162"/>
      <c r="L54" s="162"/>
      <c r="M54" s="162"/>
      <c r="N54" s="163"/>
      <c r="O54" s="50"/>
      <c r="P54" s="166" t="s">
        <v>29</v>
      </c>
      <c r="Q54" s="166"/>
      <c r="R54" s="166"/>
      <c r="S54" s="166"/>
      <c r="T54" s="166"/>
      <c r="U54" s="166"/>
      <c r="V54" s="166"/>
      <c r="W54" s="166"/>
      <c r="X54" s="57"/>
      <c r="Y54" s="57"/>
      <c r="Z54" s="57"/>
      <c r="AA54" s="57"/>
    </row>
    <row r="55" spans="1:27" s="45" customFormat="1" ht="12.95" customHeight="1" x14ac:dyDescent="0.2">
      <c r="A55" s="196"/>
      <c r="B55" s="119" t="str">
        <f t="shared" si="0"/>
        <v>TUE</v>
      </c>
      <c r="C55" s="13">
        <f t="shared" si="2"/>
        <v>11</v>
      </c>
      <c r="D55" s="14"/>
      <c r="E55" s="14"/>
      <c r="F55" s="206"/>
      <c r="G55" s="14"/>
      <c r="H55" s="15"/>
      <c r="I55" s="18">
        <f t="shared" si="1"/>
        <v>0</v>
      </c>
      <c r="J55" s="161"/>
      <c r="K55" s="162"/>
      <c r="L55" s="162"/>
      <c r="M55" s="162"/>
      <c r="N55" s="163"/>
      <c r="O55" s="50"/>
      <c r="P55" s="170"/>
      <c r="Q55" s="171"/>
      <c r="R55" s="171"/>
      <c r="S55" s="171"/>
      <c r="T55" s="171"/>
      <c r="U55" s="171"/>
      <c r="V55" s="171"/>
      <c r="W55" s="172"/>
      <c r="X55" s="57"/>
      <c r="Y55" s="57"/>
      <c r="Z55" s="57"/>
      <c r="AA55" s="57"/>
    </row>
    <row r="56" spans="1:27" s="45" customFormat="1" ht="12.95" customHeight="1" x14ac:dyDescent="0.2">
      <c r="A56" s="196"/>
      <c r="B56" s="119" t="str">
        <f t="shared" si="0"/>
        <v>WED</v>
      </c>
      <c r="C56" s="13">
        <f t="shared" si="2"/>
        <v>12</v>
      </c>
      <c r="D56" s="14"/>
      <c r="E56" s="14"/>
      <c r="F56" s="206"/>
      <c r="G56" s="14"/>
      <c r="H56" s="15"/>
      <c r="I56" s="18">
        <f t="shared" si="1"/>
        <v>0</v>
      </c>
      <c r="J56" s="161"/>
      <c r="K56" s="162"/>
      <c r="L56" s="162"/>
      <c r="M56" s="162"/>
      <c r="N56" s="163"/>
      <c r="O56" s="50"/>
      <c r="P56" s="173"/>
      <c r="Q56" s="174"/>
      <c r="R56" s="174"/>
      <c r="S56" s="174"/>
      <c r="T56" s="174"/>
      <c r="U56" s="174"/>
      <c r="V56" s="174"/>
      <c r="W56" s="175"/>
    </row>
    <row r="57" spans="1:27" s="45" customFormat="1" ht="12.95" customHeight="1" x14ac:dyDescent="0.2">
      <c r="A57" s="196"/>
      <c r="B57" s="119" t="str">
        <f t="shared" si="0"/>
        <v>THUR</v>
      </c>
      <c r="C57" s="13">
        <f t="shared" si="2"/>
        <v>13</v>
      </c>
      <c r="D57" s="14"/>
      <c r="E57" s="14"/>
      <c r="F57" s="206"/>
      <c r="G57" s="14"/>
      <c r="H57" s="15"/>
      <c r="I57" s="18">
        <f t="shared" si="1"/>
        <v>0</v>
      </c>
      <c r="J57" s="161"/>
      <c r="K57" s="162"/>
      <c r="L57" s="162"/>
      <c r="M57" s="162"/>
      <c r="N57" s="163"/>
      <c r="O57" s="50"/>
      <c r="P57" s="173"/>
      <c r="Q57" s="174"/>
      <c r="R57" s="174"/>
      <c r="S57" s="174"/>
      <c r="T57" s="174"/>
      <c r="U57" s="174"/>
      <c r="V57" s="174"/>
      <c r="W57" s="175"/>
      <c r="X57" s="57"/>
      <c r="Y57" s="57"/>
      <c r="Z57" s="57"/>
      <c r="AA57" s="57"/>
    </row>
    <row r="58" spans="1:27" s="45" customFormat="1" ht="12.95" customHeight="1" x14ac:dyDescent="0.2">
      <c r="A58" s="196"/>
      <c r="B58" s="119" t="str">
        <f t="shared" si="0"/>
        <v>FRI</v>
      </c>
      <c r="C58" s="13">
        <f>IF($K$41&lt;&gt;"Feb - Mar", C57+1,IF(AND($K$41="Feb - Mar",MOD(YEAR(N41),4)=0),C57+1,"XX"))</f>
        <v>14</v>
      </c>
      <c r="D58" s="14"/>
      <c r="E58" s="14"/>
      <c r="F58" s="206"/>
      <c r="G58" s="14"/>
      <c r="H58" s="15"/>
      <c r="I58" s="18">
        <f t="shared" si="1"/>
        <v>0</v>
      </c>
      <c r="J58" s="161"/>
      <c r="K58" s="162"/>
      <c r="L58" s="162"/>
      <c r="M58" s="162"/>
      <c r="N58" s="163"/>
      <c r="O58" s="50"/>
      <c r="P58" s="173"/>
      <c r="Q58" s="174"/>
      <c r="R58" s="174"/>
      <c r="S58" s="174"/>
      <c r="T58" s="174"/>
      <c r="U58" s="174"/>
      <c r="V58" s="174"/>
      <c r="W58" s="175"/>
      <c r="X58" s="57"/>
      <c r="Y58" s="57"/>
      <c r="Z58" s="57"/>
      <c r="AA58" s="57"/>
    </row>
    <row r="59" spans="1:27" s="45" customFormat="1" ht="12.95" customHeight="1" x14ac:dyDescent="0.2">
      <c r="A59" s="196"/>
      <c r="B59" s="119" t="str">
        <f t="shared" si="0"/>
        <v>SAT</v>
      </c>
      <c r="C59" s="13">
        <f>IF(K41="Feb - Mar","XX",C58+1)</f>
        <v>15</v>
      </c>
      <c r="D59" s="14"/>
      <c r="E59" s="14"/>
      <c r="F59" s="206"/>
      <c r="G59" s="14"/>
      <c r="H59" s="15"/>
      <c r="I59" s="18">
        <f t="shared" si="1"/>
        <v>0</v>
      </c>
      <c r="J59" s="161"/>
      <c r="K59" s="162"/>
      <c r="L59" s="162"/>
      <c r="M59" s="162"/>
      <c r="N59" s="163"/>
      <c r="O59" s="50"/>
      <c r="P59" s="173"/>
      <c r="Q59" s="174"/>
      <c r="R59" s="174"/>
      <c r="S59" s="174"/>
      <c r="T59" s="174"/>
      <c r="U59" s="174"/>
      <c r="V59" s="174"/>
      <c r="W59" s="175"/>
    </row>
    <row r="60" spans="1:27" s="45" customFormat="1" ht="12.95" customHeight="1" x14ac:dyDescent="0.2">
      <c r="A60" s="196"/>
      <c r="B60" s="119" t="str">
        <f t="shared" si="0"/>
        <v>SUN</v>
      </c>
      <c r="C60" s="13">
        <f>IF(OR($K$41="Feb - Mar",$K$41="Apr - May",$K$41="Jun - Jul",$K$41="Sep - Oct",K$41="Nov - Dec"),"XX",C59+1)</f>
        <v>16</v>
      </c>
      <c r="D60" s="14"/>
      <c r="E60" s="14"/>
      <c r="F60" s="206"/>
      <c r="G60" s="14"/>
      <c r="H60" s="15"/>
      <c r="I60" s="125">
        <f t="shared" si="1"/>
        <v>0</v>
      </c>
      <c r="J60" s="161"/>
      <c r="K60" s="162"/>
      <c r="L60" s="162"/>
      <c r="M60" s="162"/>
      <c r="N60" s="163"/>
      <c r="O60" s="50"/>
      <c r="P60" s="173"/>
      <c r="Q60" s="174"/>
      <c r="R60" s="174"/>
      <c r="S60" s="174"/>
      <c r="T60" s="174"/>
      <c r="U60" s="174"/>
      <c r="V60" s="174"/>
      <c r="W60" s="175"/>
      <c r="X60" s="57"/>
      <c r="Y60" s="57"/>
      <c r="Z60" s="57"/>
      <c r="AA60" s="57"/>
    </row>
    <row r="61" spans="1:27" s="45" customFormat="1" ht="12.95" customHeight="1" x14ac:dyDescent="0.2">
      <c r="A61" s="196"/>
      <c r="B61" s="118" t="str">
        <f t="shared" si="0"/>
        <v>MON</v>
      </c>
      <c r="C61" s="16">
        <f>C60+1</f>
        <v>17</v>
      </c>
      <c r="D61" s="14"/>
      <c r="E61" s="14"/>
      <c r="F61" s="206"/>
      <c r="G61" s="14"/>
      <c r="H61" s="15"/>
      <c r="I61" s="22">
        <f t="shared" si="1"/>
        <v>0</v>
      </c>
      <c r="J61" s="179"/>
      <c r="K61" s="180"/>
      <c r="L61" s="180"/>
      <c r="M61" s="180"/>
      <c r="N61" s="181"/>
      <c r="O61" s="50"/>
      <c r="P61" s="176"/>
      <c r="Q61" s="177"/>
      <c r="R61" s="177"/>
      <c r="S61" s="177"/>
      <c r="T61" s="177"/>
      <c r="U61" s="177"/>
      <c r="V61" s="177"/>
      <c r="W61" s="178"/>
      <c r="X61" s="57"/>
      <c r="Y61" s="57"/>
      <c r="Z61" s="57"/>
      <c r="AA61" s="57"/>
    </row>
    <row r="62" spans="1:27" s="45" customFormat="1" ht="12.95" customHeight="1" x14ac:dyDescent="0.2">
      <c r="A62" s="196"/>
      <c r="B62" s="119" t="str">
        <f t="shared" si="0"/>
        <v>TUE</v>
      </c>
      <c r="C62" s="13">
        <f>C61+1</f>
        <v>18</v>
      </c>
      <c r="D62" s="14"/>
      <c r="E62" s="14"/>
      <c r="F62" s="206"/>
      <c r="G62" s="14"/>
      <c r="H62" s="15"/>
      <c r="I62" s="18">
        <f t="shared" si="1"/>
        <v>0</v>
      </c>
      <c r="J62" s="161"/>
      <c r="K62" s="162"/>
      <c r="L62" s="162"/>
      <c r="M62" s="162"/>
      <c r="N62" s="163"/>
      <c r="O62" s="50"/>
      <c r="P62" s="58"/>
      <c r="Q62" s="58"/>
      <c r="R62" s="58"/>
      <c r="S62" s="58"/>
      <c r="T62" s="58"/>
      <c r="U62" s="58"/>
      <c r="V62" s="58"/>
      <c r="W62" s="58"/>
      <c r="X62" s="57"/>
      <c r="Y62" s="57"/>
      <c r="Z62" s="57"/>
      <c r="AA62" s="57"/>
    </row>
    <row r="63" spans="1:27" s="45" customFormat="1" ht="12.95" customHeight="1" x14ac:dyDescent="0.2">
      <c r="A63" s="196"/>
      <c r="B63" s="119" t="str">
        <f t="shared" si="0"/>
        <v>WED</v>
      </c>
      <c r="C63" s="13">
        <f t="shared" ref="C63:C72" si="3">C62+1</f>
        <v>19</v>
      </c>
      <c r="D63" s="14"/>
      <c r="E63" s="14"/>
      <c r="F63" s="206"/>
      <c r="G63" s="14"/>
      <c r="H63" s="15"/>
      <c r="I63" s="18">
        <f t="shared" si="1"/>
        <v>0</v>
      </c>
      <c r="J63" s="161"/>
      <c r="K63" s="162"/>
      <c r="L63" s="162"/>
      <c r="M63" s="162"/>
      <c r="N63" s="163"/>
      <c r="O63" s="50"/>
      <c r="P63" s="58"/>
      <c r="Q63" s="58"/>
      <c r="R63" s="58"/>
      <c r="S63" s="58"/>
      <c r="T63" s="58"/>
      <c r="U63" s="58"/>
      <c r="V63" s="58"/>
      <c r="W63" s="58"/>
    </row>
    <row r="64" spans="1:27" s="45" customFormat="1" ht="12.95" customHeight="1" x14ac:dyDescent="0.2">
      <c r="A64" s="196"/>
      <c r="B64" s="119" t="str">
        <f t="shared" si="0"/>
        <v>THUR</v>
      </c>
      <c r="C64" s="13">
        <f t="shared" si="3"/>
        <v>20</v>
      </c>
      <c r="D64" s="14"/>
      <c r="E64" s="14"/>
      <c r="F64" s="206"/>
      <c r="G64" s="14"/>
      <c r="H64" s="15"/>
      <c r="I64" s="18">
        <f t="shared" si="1"/>
        <v>0</v>
      </c>
      <c r="J64" s="161"/>
      <c r="K64" s="162"/>
      <c r="L64" s="162"/>
      <c r="M64" s="162"/>
      <c r="N64" s="163"/>
      <c r="O64" s="50"/>
      <c r="P64" s="58"/>
      <c r="Q64" s="146" t="s">
        <v>57</v>
      </c>
      <c r="R64" s="147"/>
      <c r="S64" s="147"/>
      <c r="T64" s="147"/>
      <c r="U64" s="147"/>
      <c r="V64" s="147"/>
      <c r="W64" s="148"/>
      <c r="X64" s="76"/>
      <c r="Y64" s="76"/>
      <c r="Z64" s="76"/>
      <c r="AA64" s="76"/>
    </row>
    <row r="65" spans="1:27" s="45" customFormat="1" ht="12.95" customHeight="1" x14ac:dyDescent="0.2">
      <c r="A65" s="196"/>
      <c r="B65" s="119" t="str">
        <f t="shared" si="0"/>
        <v>FRI</v>
      </c>
      <c r="C65" s="13">
        <f t="shared" si="3"/>
        <v>21</v>
      </c>
      <c r="D65" s="14"/>
      <c r="E65" s="14"/>
      <c r="F65" s="206"/>
      <c r="G65" s="14"/>
      <c r="H65" s="15"/>
      <c r="I65" s="18">
        <f t="shared" si="1"/>
        <v>0</v>
      </c>
      <c r="J65" s="161"/>
      <c r="K65" s="162"/>
      <c r="L65" s="162"/>
      <c r="M65" s="162"/>
      <c r="N65" s="163"/>
      <c r="O65" s="50"/>
      <c r="P65" s="58"/>
      <c r="Q65" s="136" t="s">
        <v>52</v>
      </c>
      <c r="R65" s="208"/>
      <c r="S65" s="208"/>
      <c r="T65" s="208"/>
      <c r="U65" s="134"/>
      <c r="V65" s="144" t="s">
        <v>59</v>
      </c>
      <c r="W65" s="145"/>
      <c r="X65" s="77"/>
      <c r="Y65" s="77"/>
      <c r="Z65" s="77"/>
      <c r="AA65" s="77"/>
    </row>
    <row r="66" spans="1:27" s="45" customFormat="1" ht="12.95" customHeight="1" x14ac:dyDescent="0.2">
      <c r="A66" s="196"/>
      <c r="B66" s="119" t="str">
        <f t="shared" si="0"/>
        <v>SAT</v>
      </c>
      <c r="C66" s="13">
        <f t="shared" si="3"/>
        <v>22</v>
      </c>
      <c r="D66" s="14"/>
      <c r="E66" s="14"/>
      <c r="F66" s="206"/>
      <c r="G66" s="14"/>
      <c r="H66" s="15"/>
      <c r="I66" s="18">
        <f t="shared" si="1"/>
        <v>0</v>
      </c>
      <c r="J66" s="161"/>
      <c r="K66" s="162"/>
      <c r="L66" s="162"/>
      <c r="M66" s="162"/>
      <c r="N66" s="163"/>
      <c r="O66" s="50"/>
      <c r="P66" s="58"/>
      <c r="Q66" s="137" t="s">
        <v>53</v>
      </c>
      <c r="R66" s="208"/>
      <c r="S66" s="208"/>
      <c r="T66" s="208"/>
      <c r="U66" s="138"/>
      <c r="V66" s="142" t="s">
        <v>61</v>
      </c>
      <c r="W66" s="143"/>
      <c r="X66" s="77"/>
      <c r="Y66" s="77"/>
      <c r="Z66" s="77"/>
      <c r="AA66" s="77"/>
    </row>
    <row r="67" spans="1:27" s="45" customFormat="1" ht="12.95" customHeight="1" x14ac:dyDescent="0.2">
      <c r="A67" s="196"/>
      <c r="B67" s="119" t="str">
        <f t="shared" si="0"/>
        <v>SUN</v>
      </c>
      <c r="C67" s="13">
        <f t="shared" si="3"/>
        <v>23</v>
      </c>
      <c r="D67" s="14"/>
      <c r="E67" s="14"/>
      <c r="F67" s="206"/>
      <c r="G67" s="14"/>
      <c r="H67" s="15"/>
      <c r="I67" s="18">
        <f t="shared" si="1"/>
        <v>0</v>
      </c>
      <c r="J67" s="161"/>
      <c r="K67" s="162"/>
      <c r="L67" s="162"/>
      <c r="M67" s="162"/>
      <c r="N67" s="163"/>
      <c r="O67" s="50"/>
      <c r="P67" s="78"/>
      <c r="Q67" s="137" t="s">
        <v>54</v>
      </c>
      <c r="R67" s="208"/>
      <c r="S67" s="208"/>
      <c r="T67" s="208"/>
      <c r="U67" s="135"/>
      <c r="V67" s="142" t="s">
        <v>58</v>
      </c>
      <c r="W67" s="143"/>
      <c r="X67" s="68"/>
      <c r="Y67" s="68"/>
      <c r="Z67" s="68"/>
      <c r="AA67" s="68"/>
    </row>
    <row r="68" spans="1:27" s="45" customFormat="1" ht="12.95" customHeight="1" x14ac:dyDescent="0.2">
      <c r="A68" s="196"/>
      <c r="B68" s="119" t="str">
        <f t="shared" si="0"/>
        <v>MON</v>
      </c>
      <c r="C68" s="13">
        <f t="shared" si="3"/>
        <v>24</v>
      </c>
      <c r="D68" s="14"/>
      <c r="E68" s="14"/>
      <c r="F68" s="206"/>
      <c r="G68" s="14"/>
      <c r="H68" s="15"/>
      <c r="I68" s="18">
        <f t="shared" si="1"/>
        <v>0</v>
      </c>
      <c r="J68" s="161"/>
      <c r="K68" s="162"/>
      <c r="L68" s="162"/>
      <c r="M68" s="162"/>
      <c r="N68" s="163"/>
      <c r="O68" s="50"/>
      <c r="P68" s="78"/>
      <c r="Q68" s="137" t="s">
        <v>55</v>
      </c>
      <c r="R68" s="208"/>
      <c r="S68" s="208"/>
      <c r="T68" s="208"/>
      <c r="U68" s="135"/>
      <c r="V68" s="142" t="s">
        <v>60</v>
      </c>
      <c r="W68" s="143"/>
      <c r="X68" s="68"/>
      <c r="Y68" s="68"/>
      <c r="Z68" s="68"/>
      <c r="AA68" s="68"/>
    </row>
    <row r="69" spans="1:27" s="45" customFormat="1" ht="12.95" customHeight="1" x14ac:dyDescent="0.2">
      <c r="A69" s="196"/>
      <c r="B69" s="119" t="str">
        <f t="shared" si="0"/>
        <v>TUE</v>
      </c>
      <c r="C69" s="13">
        <f t="shared" si="3"/>
        <v>25</v>
      </c>
      <c r="D69" s="14"/>
      <c r="E69" s="14"/>
      <c r="F69" s="206"/>
      <c r="G69" s="14"/>
      <c r="H69" s="15"/>
      <c r="I69" s="18">
        <f t="shared" si="1"/>
        <v>0</v>
      </c>
      <c r="J69" s="161"/>
      <c r="K69" s="162"/>
      <c r="L69" s="162"/>
      <c r="M69" s="162"/>
      <c r="N69" s="163"/>
      <c r="O69" s="50"/>
      <c r="P69" s="50"/>
      <c r="Q69" s="137" t="s">
        <v>56</v>
      </c>
      <c r="R69" s="208"/>
      <c r="S69" s="208"/>
      <c r="T69" s="208"/>
      <c r="U69" s="135"/>
      <c r="V69" s="142"/>
      <c r="W69" s="143"/>
    </row>
    <row r="70" spans="1:27" s="45" customFormat="1" ht="12.95" customHeight="1" x14ac:dyDescent="0.2">
      <c r="A70" s="196"/>
      <c r="B70" s="119" t="str">
        <f t="shared" si="0"/>
        <v>WED</v>
      </c>
      <c r="C70" s="13">
        <f t="shared" si="3"/>
        <v>26</v>
      </c>
      <c r="D70" s="14"/>
      <c r="E70" s="14"/>
      <c r="F70" s="206"/>
      <c r="G70" s="14"/>
      <c r="H70" s="15"/>
      <c r="I70" s="18">
        <f t="shared" si="1"/>
        <v>0</v>
      </c>
      <c r="J70" s="161"/>
      <c r="K70" s="162"/>
      <c r="L70" s="162"/>
      <c r="M70" s="162"/>
      <c r="N70" s="163"/>
      <c r="O70" s="50"/>
      <c r="P70" s="50"/>
      <c r="Q70" s="140"/>
      <c r="R70" s="139"/>
      <c r="S70" s="139"/>
      <c r="T70" s="139"/>
      <c r="U70" s="139"/>
      <c r="V70" s="139"/>
      <c r="W70" s="141"/>
    </row>
    <row r="71" spans="1:27" s="45" customFormat="1" ht="12.95" customHeight="1" x14ac:dyDescent="0.2">
      <c r="A71" s="196"/>
      <c r="B71" s="119" t="str">
        <f t="shared" si="0"/>
        <v>THUR</v>
      </c>
      <c r="C71" s="13">
        <f t="shared" si="3"/>
        <v>27</v>
      </c>
      <c r="D71" s="14"/>
      <c r="E71" s="14"/>
      <c r="F71" s="206"/>
      <c r="G71" s="14"/>
      <c r="H71" s="15"/>
      <c r="I71" s="18">
        <f t="shared" si="1"/>
        <v>0</v>
      </c>
      <c r="J71" s="161"/>
      <c r="K71" s="162"/>
      <c r="L71" s="162"/>
      <c r="M71" s="162"/>
      <c r="N71" s="163"/>
      <c r="O71" s="50"/>
      <c r="P71" s="50"/>
      <c r="Q71" s="11"/>
      <c r="R71" s="11"/>
      <c r="S71" s="11"/>
      <c r="T71" s="11"/>
      <c r="U71" s="11"/>
      <c r="V71" s="11"/>
      <c r="W71" s="11"/>
    </row>
    <row r="72" spans="1:27" s="45" customFormat="1" ht="12.95" customHeight="1" x14ac:dyDescent="0.2">
      <c r="A72" s="196"/>
      <c r="B72" s="119" t="str">
        <f t="shared" si="0"/>
        <v>FRI</v>
      </c>
      <c r="C72" s="13">
        <f t="shared" si="3"/>
        <v>28</v>
      </c>
      <c r="D72" s="14"/>
      <c r="E72" s="14"/>
      <c r="F72" s="206"/>
      <c r="G72" s="14"/>
      <c r="H72" s="15"/>
      <c r="I72" s="18">
        <f t="shared" si="1"/>
        <v>0</v>
      </c>
      <c r="J72" s="161"/>
      <c r="K72" s="162"/>
      <c r="L72" s="162"/>
      <c r="M72" s="162"/>
      <c r="N72" s="163"/>
      <c r="O72" s="50"/>
      <c r="P72" s="50"/>
      <c r="Q72" s="11"/>
      <c r="R72" s="11"/>
      <c r="S72" s="201"/>
      <c r="T72" s="201"/>
      <c r="U72" s="11"/>
      <c r="V72" s="200"/>
      <c r="W72" s="200"/>
    </row>
    <row r="73" spans="1:27" s="45" customFormat="1" ht="12.95" customHeight="1" x14ac:dyDescent="0.2">
      <c r="A73" s="196"/>
      <c r="B73" s="119" t="str">
        <f t="shared" si="0"/>
        <v>SAT</v>
      </c>
      <c r="C73" s="13">
        <f>IF($K$41&lt;&gt;"February", C72+1,IF(AND($K$41="February",MOD(YEAR(N41),4)=0),C72+1,"XX"))</f>
        <v>29</v>
      </c>
      <c r="D73" s="14"/>
      <c r="E73" s="14"/>
      <c r="F73" s="206"/>
      <c r="G73" s="14"/>
      <c r="H73" s="15"/>
      <c r="I73" s="18">
        <f t="shared" si="1"/>
        <v>0</v>
      </c>
      <c r="J73" s="161"/>
      <c r="K73" s="162"/>
      <c r="L73" s="162"/>
      <c r="M73" s="162"/>
      <c r="N73" s="163"/>
      <c r="O73" s="50"/>
      <c r="P73" s="50"/>
      <c r="Q73" s="129" t="s">
        <v>51</v>
      </c>
      <c r="R73" s="127"/>
      <c r="S73" s="127"/>
      <c r="T73" s="127"/>
      <c r="U73" s="127"/>
      <c r="V73" s="127"/>
      <c r="W73" s="127"/>
    </row>
    <row r="74" spans="1:27" s="45" customFormat="1" ht="12.95" customHeight="1" x14ac:dyDescent="0.2">
      <c r="A74" s="196"/>
      <c r="B74" s="119" t="str">
        <f t="shared" si="0"/>
        <v>SUN</v>
      </c>
      <c r="C74" s="13">
        <f>IF(K41="FEBRUARY","XX",C73+1)</f>
        <v>30</v>
      </c>
      <c r="D74" s="14"/>
      <c r="E74" s="14"/>
      <c r="F74" s="206"/>
      <c r="G74" s="14"/>
      <c r="H74" s="15"/>
      <c r="I74" s="18">
        <f t="shared" si="1"/>
        <v>0</v>
      </c>
      <c r="J74" s="161"/>
      <c r="K74" s="162"/>
      <c r="L74" s="162"/>
      <c r="M74" s="162"/>
      <c r="N74" s="163"/>
      <c r="O74" s="50"/>
      <c r="P74" s="50"/>
      <c r="Q74" s="129" t="s">
        <v>50</v>
      </c>
      <c r="R74" s="127"/>
      <c r="S74" s="127"/>
      <c r="T74" s="127"/>
      <c r="U74" s="127"/>
      <c r="V74" s="127"/>
      <c r="W74" s="127"/>
    </row>
    <row r="75" spans="1:27" s="45" customFormat="1" ht="12.95" customHeight="1" x14ac:dyDescent="0.2">
      <c r="A75" s="199"/>
      <c r="B75" s="119" t="str">
        <f t="shared" si="0"/>
        <v>MON</v>
      </c>
      <c r="C75" s="13">
        <f>IF(OR($K$41="February",$K$41="April",$K$41="June",$K$41="September",K$41="November"),"XX",C74+1)</f>
        <v>31</v>
      </c>
      <c r="D75" s="14"/>
      <c r="E75" s="14"/>
      <c r="F75" s="207"/>
      <c r="G75" s="14"/>
      <c r="H75" s="15"/>
      <c r="I75" s="18">
        <f t="shared" si="1"/>
        <v>0</v>
      </c>
      <c r="J75" s="161"/>
      <c r="K75" s="162"/>
      <c r="L75" s="162"/>
      <c r="M75" s="162"/>
      <c r="N75" s="163"/>
      <c r="O75" s="50"/>
      <c r="P75" s="50"/>
      <c r="Q75" s="11"/>
      <c r="R75" s="11"/>
      <c r="S75" s="11"/>
      <c r="T75" s="11"/>
      <c r="U75" s="11"/>
      <c r="V75" s="11"/>
      <c r="W75" s="11"/>
    </row>
    <row r="76" spans="1:27" s="45" customFormat="1" ht="7.5" customHeight="1" x14ac:dyDescent="0.2">
      <c r="A76" s="58"/>
      <c r="B76" s="53"/>
      <c r="C76" s="11"/>
      <c r="D76" s="11"/>
      <c r="E76" s="11"/>
      <c r="F76" s="11"/>
      <c r="G76" s="11"/>
      <c r="H76" s="11"/>
      <c r="I76" s="21"/>
      <c r="J76" s="11"/>
      <c r="K76" s="11"/>
      <c r="L76" s="11"/>
      <c r="M76" s="11"/>
      <c r="N76" s="11"/>
      <c r="O76" s="11"/>
      <c r="P76" s="28"/>
      <c r="Q76" s="11"/>
      <c r="R76" s="11"/>
      <c r="S76" s="11"/>
      <c r="T76" s="11"/>
      <c r="U76" s="11"/>
      <c r="V76" s="11"/>
      <c r="W76" s="11"/>
    </row>
    <row r="77" spans="1:27" s="45" customFormat="1" ht="19.5" customHeight="1" x14ac:dyDescent="0.2">
      <c r="A77" s="58"/>
      <c r="B77" s="121"/>
      <c r="C77" s="204"/>
      <c r="D77" s="204"/>
      <c r="E77" s="204"/>
      <c r="F77" s="17"/>
      <c r="G77" s="17"/>
      <c r="H77" s="11"/>
      <c r="I77" s="204"/>
      <c r="J77" s="204"/>
      <c r="K77" s="204"/>
      <c r="L77" s="204"/>
      <c r="M77" s="204"/>
      <c r="N77" s="11"/>
      <c r="O77" s="11"/>
      <c r="P77" s="194"/>
      <c r="Q77" s="194"/>
      <c r="R77" s="194"/>
      <c r="S77" s="194"/>
      <c r="T77" s="194"/>
      <c r="U77" s="194"/>
      <c r="V77" s="194"/>
      <c r="W77" s="194"/>
    </row>
    <row r="78" spans="1:27" s="79" customFormat="1" ht="12" customHeight="1" x14ac:dyDescent="0.2">
      <c r="A78" s="109" t="s">
        <v>5</v>
      </c>
      <c r="B78" s="117"/>
      <c r="D78" s="23"/>
      <c r="E78" s="202" t="s">
        <v>21</v>
      </c>
      <c r="F78" s="203"/>
      <c r="G78" s="110" t="s">
        <v>25</v>
      </c>
      <c r="H78" s="23"/>
      <c r="I78" s="111" t="s">
        <v>17</v>
      </c>
      <c r="J78" s="110"/>
      <c r="K78" s="110"/>
      <c r="L78" s="122" t="s">
        <v>21</v>
      </c>
      <c r="M78" s="110" t="s">
        <v>25</v>
      </c>
      <c r="N78" s="110"/>
      <c r="O78" s="110"/>
      <c r="P78" s="111"/>
      <c r="Q78" s="110"/>
      <c r="R78" s="110"/>
      <c r="S78" s="110"/>
      <c r="U78" s="123"/>
      <c r="W78" s="122"/>
    </row>
    <row r="79" spans="1:27" s="80" customFormat="1" ht="31.5" customHeight="1" x14ac:dyDescent="0.15">
      <c r="A79" s="198" t="s">
        <v>22</v>
      </c>
      <c r="B79" s="198"/>
      <c r="C79" s="198"/>
      <c r="D79" s="198"/>
      <c r="E79" s="198"/>
      <c r="F79" s="198"/>
      <c r="G79" s="198"/>
      <c r="H79" s="100"/>
      <c r="I79" s="198" t="s">
        <v>27</v>
      </c>
      <c r="J79" s="198"/>
      <c r="K79" s="198"/>
      <c r="L79" s="198"/>
      <c r="M79" s="198"/>
      <c r="N79" s="100"/>
      <c r="O79" s="26"/>
      <c r="P79" s="198"/>
      <c r="Q79" s="198"/>
      <c r="R79" s="198"/>
      <c r="S79" s="198"/>
      <c r="T79" s="198"/>
      <c r="U79" s="198"/>
      <c r="V79" s="198"/>
      <c r="W79" s="198"/>
    </row>
    <row r="80" spans="1:27" s="45" customFormat="1" ht="15" hidden="1" customHeight="1" x14ac:dyDescent="0.25">
      <c r="B80" s="44"/>
      <c r="C80" s="45" t="s">
        <v>33</v>
      </c>
      <c r="D80"/>
      <c r="G80" s="45">
        <f>YEAR(N41)</f>
        <v>2025</v>
      </c>
      <c r="H80" s="45">
        <f>IF(K41=C80,1,IF(K41=C81,2,IF(K41=C82,3,IF(K41=C83,4,IF(K41=C84,5,IF(K41=C85,6,IF(K41=C86,7,IF(K41=C87,8,IF(K41=C88,9,IF(K41=C89,10,IF(K41=C90,11,IF(K41=C91,12,""))))))))))))</f>
        <v>3</v>
      </c>
      <c r="I80" s="45">
        <f>IF(C45="XXXX","",C45)</f>
        <v>1</v>
      </c>
      <c r="J80" s="104">
        <f>DATE(G$80,H$80,I80)</f>
        <v>45717</v>
      </c>
      <c r="K80" s="45">
        <f>WEEKDAY(J80,1)</f>
        <v>7</v>
      </c>
      <c r="L80" s="45">
        <f>IFERROR(K80,"")</f>
        <v>7</v>
      </c>
    </row>
    <row r="81" spans="2:21" s="76" customFormat="1" ht="18.75" hidden="1" customHeight="1" x14ac:dyDescent="0.2">
      <c r="B81" s="105"/>
      <c r="C81" s="76" t="s">
        <v>34</v>
      </c>
      <c r="D81" s="81">
        <f ca="1">D82+365</f>
        <v>47173</v>
      </c>
      <c r="G81" s="76">
        <f>YEAR(N41)+1</f>
        <v>2026</v>
      </c>
      <c r="H81" s="45">
        <f>IF(K41=C80,2,IF(K41=C81,3,IF(K41=C82,4,IF(K41=C83,5,IF(K41=C84,6,IF(K41=C85,7,IF(K41=C86,8,IF(K41=C87,9,IF(K41=C88,10,IF(K41=C89,11,IF(K41=C90,12,IF(K41=C91,1,""))))))))))))</f>
        <v>4</v>
      </c>
      <c r="I81" s="45">
        <f t="shared" ref="I81:I110" si="4">IF(C46="XXXX","",C46)</f>
        <v>2</v>
      </c>
      <c r="J81" s="104">
        <f t="shared" ref="J81:J110" si="5">DATE(G$80,H$80,I81)</f>
        <v>45718</v>
      </c>
      <c r="K81" s="45">
        <f t="shared" ref="K81:K110" si="6">WEEKDAY(J81,1)</f>
        <v>1</v>
      </c>
      <c r="L81" s="45">
        <f t="shared" ref="L81:L110" si="7">IFERROR(K81,"")</f>
        <v>1</v>
      </c>
      <c r="M81" s="45"/>
      <c r="N81" s="45"/>
    </row>
    <row r="82" spans="2:21" ht="11.25" hidden="1" customHeight="1" x14ac:dyDescent="0.25">
      <c r="C82" s="45" t="s">
        <v>35</v>
      </c>
      <c r="D82" s="82">
        <f ca="1">D83+365</f>
        <v>46808</v>
      </c>
      <c r="E82" s="39"/>
      <c r="F82" s="42"/>
      <c r="H82" s="83"/>
      <c r="I82" s="45">
        <f t="shared" si="4"/>
        <v>3</v>
      </c>
      <c r="J82" s="104">
        <f t="shared" si="5"/>
        <v>45719</v>
      </c>
      <c r="K82" s="45">
        <f t="shared" si="6"/>
        <v>2</v>
      </c>
      <c r="L82" s="45">
        <f t="shared" si="7"/>
        <v>2</v>
      </c>
      <c r="M82" s="85"/>
      <c r="N82" s="84"/>
      <c r="O82" s="84"/>
      <c r="R82" s="86"/>
      <c r="S82" s="86"/>
      <c r="T82" s="87"/>
      <c r="U82" s="88"/>
    </row>
    <row r="83" spans="2:21" ht="16.5" hidden="1" customHeight="1" x14ac:dyDescent="0.25">
      <c r="C83" s="45" t="s">
        <v>36</v>
      </c>
      <c r="D83" s="82">
        <f ca="1">D84+365</f>
        <v>46443</v>
      </c>
      <c r="E83" s="89"/>
      <c r="F83" s="89"/>
      <c r="G83" s="89"/>
      <c r="H83" s="89"/>
      <c r="I83" s="45">
        <f t="shared" si="4"/>
        <v>4</v>
      </c>
      <c r="J83" s="104">
        <f t="shared" si="5"/>
        <v>45720</v>
      </c>
      <c r="K83" s="45">
        <f t="shared" si="6"/>
        <v>3</v>
      </c>
      <c r="L83" s="45">
        <f t="shared" si="7"/>
        <v>3</v>
      </c>
      <c r="M83" s="85"/>
      <c r="N83" s="84"/>
      <c r="O83" s="84"/>
      <c r="R83" s="86"/>
      <c r="S83" s="86"/>
      <c r="T83" s="83"/>
      <c r="U83" s="88"/>
    </row>
    <row r="84" spans="2:21" ht="16.5" hidden="1" customHeight="1" x14ac:dyDescent="0.25">
      <c r="C84" s="45" t="s">
        <v>37</v>
      </c>
      <c r="D84" s="82">
        <f ca="1">D85+365</f>
        <v>46078</v>
      </c>
      <c r="E84" s="76"/>
      <c r="F84" s="76"/>
      <c r="G84" s="76"/>
      <c r="H84" s="76"/>
      <c r="I84" s="45">
        <f t="shared" si="4"/>
        <v>5</v>
      </c>
      <c r="J84" s="104">
        <f t="shared" si="5"/>
        <v>45721</v>
      </c>
      <c r="K84" s="45">
        <f t="shared" si="6"/>
        <v>4</v>
      </c>
      <c r="L84" s="45">
        <f t="shared" si="7"/>
        <v>4</v>
      </c>
      <c r="M84" s="90"/>
      <c r="N84" s="91"/>
      <c r="O84" s="91"/>
      <c r="P84" s="45"/>
      <c r="Q84" s="45"/>
      <c r="R84" s="45"/>
      <c r="S84" s="45"/>
      <c r="T84" s="40"/>
      <c r="U84" s="92"/>
    </row>
    <row r="85" spans="2:21" ht="16.5" hidden="1" customHeight="1" x14ac:dyDescent="0.25">
      <c r="C85" s="45" t="s">
        <v>38</v>
      </c>
      <c r="D85" s="82">
        <f ca="1">TODAY()</f>
        <v>45713</v>
      </c>
      <c r="E85" s="76"/>
      <c r="F85" s="76"/>
      <c r="G85" s="76"/>
      <c r="H85" s="76"/>
      <c r="I85" s="45">
        <f t="shared" si="4"/>
        <v>6</v>
      </c>
      <c r="J85" s="104">
        <f t="shared" si="5"/>
        <v>45722</v>
      </c>
      <c r="K85" s="45">
        <f t="shared" si="6"/>
        <v>5</v>
      </c>
      <c r="L85" s="45">
        <f t="shared" si="7"/>
        <v>5</v>
      </c>
      <c r="M85" s="90"/>
      <c r="N85" s="91"/>
      <c r="O85" s="91"/>
      <c r="P85" s="45"/>
      <c r="Q85" s="45"/>
      <c r="R85" s="45"/>
      <c r="S85" s="45"/>
      <c r="T85" s="40"/>
    </row>
    <row r="86" spans="2:21" ht="15.75" hidden="1" customHeight="1" x14ac:dyDescent="0.25">
      <c r="C86" s="45" t="s">
        <v>39</v>
      </c>
      <c r="D86" s="82">
        <f ca="1">D85-365</f>
        <v>45348</v>
      </c>
      <c r="E86" s="76"/>
      <c r="F86" s="76"/>
      <c r="G86" s="76"/>
      <c r="H86" s="76"/>
      <c r="I86" s="45">
        <f t="shared" si="4"/>
        <v>7</v>
      </c>
      <c r="J86" s="104">
        <f t="shared" si="5"/>
        <v>45723</v>
      </c>
      <c r="K86" s="45">
        <f t="shared" si="6"/>
        <v>6</v>
      </c>
      <c r="L86" s="45">
        <f t="shared" si="7"/>
        <v>6</v>
      </c>
      <c r="M86" s="90"/>
      <c r="N86" s="91"/>
      <c r="O86" s="91"/>
      <c r="P86" s="45"/>
      <c r="Q86" s="45"/>
      <c r="R86" s="45"/>
      <c r="S86" s="45"/>
      <c r="T86" s="42"/>
    </row>
    <row r="87" spans="2:21" ht="15" hidden="1" customHeight="1" x14ac:dyDescent="0.25">
      <c r="C87" s="45" t="s">
        <v>40</v>
      </c>
      <c r="D87" s="45"/>
      <c r="E87" s="76"/>
      <c r="F87" s="76"/>
      <c r="G87" s="76"/>
      <c r="H87" s="76"/>
      <c r="I87" s="45">
        <f t="shared" si="4"/>
        <v>8</v>
      </c>
      <c r="J87" s="104">
        <f t="shared" si="5"/>
        <v>45724</v>
      </c>
      <c r="K87" s="45">
        <f t="shared" si="6"/>
        <v>7</v>
      </c>
      <c r="L87" s="45">
        <f t="shared" si="7"/>
        <v>7</v>
      </c>
      <c r="M87" s="90"/>
      <c r="N87" s="91"/>
      <c r="O87" s="91"/>
      <c r="P87" s="45"/>
      <c r="Q87" s="45"/>
      <c r="R87" s="45"/>
      <c r="S87" s="45"/>
      <c r="T87" s="94"/>
    </row>
    <row r="88" spans="2:21" ht="13.5" hidden="1" customHeight="1" x14ac:dyDescent="0.25">
      <c r="C88" s="45" t="s">
        <v>41</v>
      </c>
      <c r="E88" s="76"/>
      <c r="F88" s="76"/>
      <c r="G88" s="76"/>
      <c r="H88" s="76"/>
      <c r="I88" s="45">
        <f t="shared" si="4"/>
        <v>9</v>
      </c>
      <c r="J88" s="104">
        <f t="shared" si="5"/>
        <v>45725</v>
      </c>
      <c r="K88" s="45">
        <f t="shared" si="6"/>
        <v>1</v>
      </c>
      <c r="L88" s="45">
        <f t="shared" si="7"/>
        <v>1</v>
      </c>
      <c r="M88" s="90"/>
      <c r="N88" s="91"/>
      <c r="O88" s="91"/>
      <c r="P88" s="45"/>
      <c r="Q88" s="45"/>
      <c r="R88" s="45"/>
      <c r="S88" s="45"/>
      <c r="T88" s="94"/>
    </row>
    <row r="89" spans="2:21" ht="13.5" hidden="1" customHeight="1" x14ac:dyDescent="0.25">
      <c r="C89" s="45" t="s">
        <v>42</v>
      </c>
      <c r="D89" s="95"/>
      <c r="E89" s="76"/>
      <c r="F89" s="76"/>
      <c r="G89" s="76"/>
      <c r="H89" s="76"/>
      <c r="I89" s="45">
        <f t="shared" si="4"/>
        <v>10</v>
      </c>
      <c r="J89" s="104">
        <f t="shared" si="5"/>
        <v>45726</v>
      </c>
      <c r="K89" s="45">
        <f t="shared" si="6"/>
        <v>2</v>
      </c>
      <c r="L89" s="45">
        <f t="shared" si="7"/>
        <v>2</v>
      </c>
      <c r="M89" s="90"/>
      <c r="N89" s="91"/>
      <c r="O89" s="91"/>
      <c r="P89" s="45"/>
      <c r="Q89" s="45"/>
      <c r="R89" s="45"/>
      <c r="S89" s="45"/>
      <c r="T89" s="94"/>
    </row>
    <row r="90" spans="2:21" ht="15.75" hidden="1" customHeight="1" x14ac:dyDescent="0.25">
      <c r="C90" s="45" t="s">
        <v>43</v>
      </c>
      <c r="I90" s="45">
        <f t="shared" si="4"/>
        <v>11</v>
      </c>
      <c r="J90" s="104">
        <f t="shared" si="5"/>
        <v>45727</v>
      </c>
      <c r="K90" s="45">
        <f t="shared" si="6"/>
        <v>3</v>
      </c>
      <c r="L90" s="45">
        <f t="shared" si="7"/>
        <v>3</v>
      </c>
      <c r="M90" s="93"/>
      <c r="N90" s="93"/>
      <c r="O90" s="96"/>
      <c r="P90" s="97"/>
      <c r="Q90" s="97"/>
      <c r="R90" s="97"/>
      <c r="S90" s="97"/>
      <c r="T90" s="94"/>
    </row>
    <row r="91" spans="2:21" ht="15" hidden="1" customHeight="1" x14ac:dyDescent="0.25">
      <c r="C91" s="45" t="s">
        <v>44</v>
      </c>
      <c r="E91" s="95"/>
      <c r="I91" s="45">
        <f t="shared" si="4"/>
        <v>12</v>
      </c>
      <c r="J91" s="104">
        <f t="shared" si="5"/>
        <v>45728</v>
      </c>
      <c r="K91" s="45">
        <f t="shared" si="6"/>
        <v>4</v>
      </c>
      <c r="L91" s="45">
        <f t="shared" si="7"/>
        <v>4</v>
      </c>
      <c r="M91" s="39"/>
      <c r="U91" s="98"/>
    </row>
    <row r="92" spans="2:21" ht="15.75" hidden="1" customHeight="1" x14ac:dyDescent="0.25">
      <c r="I92" s="45">
        <f t="shared" si="4"/>
        <v>13</v>
      </c>
      <c r="J92" s="104">
        <f t="shared" si="5"/>
        <v>45729</v>
      </c>
      <c r="K92" s="45">
        <f t="shared" si="6"/>
        <v>5</v>
      </c>
      <c r="L92" s="45">
        <f t="shared" si="7"/>
        <v>5</v>
      </c>
      <c r="M92" s="39"/>
      <c r="U92" s="99"/>
    </row>
    <row r="93" spans="2:21" ht="17.25" hidden="1" customHeight="1" x14ac:dyDescent="0.25">
      <c r="I93" s="45">
        <f>IF(C58="XX","",C58)</f>
        <v>14</v>
      </c>
      <c r="J93" s="104">
        <f t="shared" si="5"/>
        <v>45730</v>
      </c>
      <c r="K93" s="45">
        <f t="shared" si="6"/>
        <v>6</v>
      </c>
      <c r="L93" s="45">
        <f t="shared" si="7"/>
        <v>6</v>
      </c>
      <c r="M93" s="97"/>
      <c r="N93" s="97"/>
      <c r="O93" s="97"/>
      <c r="P93" s="97"/>
      <c r="Q93" s="97"/>
      <c r="R93" s="97"/>
      <c r="S93" s="97"/>
      <c r="T93" s="97"/>
      <c r="U93" s="99"/>
    </row>
    <row r="94" spans="2:21" ht="12" hidden="1" customHeight="1" x14ac:dyDescent="0.25">
      <c r="I94" s="45">
        <f>IF(C59="XX","",C59)</f>
        <v>15</v>
      </c>
      <c r="J94" s="104">
        <f t="shared" si="5"/>
        <v>45731</v>
      </c>
      <c r="K94" s="45">
        <f t="shared" si="6"/>
        <v>7</v>
      </c>
      <c r="L94" s="45">
        <f t="shared" si="7"/>
        <v>7</v>
      </c>
      <c r="M94" s="39"/>
      <c r="U94" s="99"/>
    </row>
    <row r="95" spans="2:21" ht="15.75" hidden="1" customHeight="1" x14ac:dyDescent="0.25">
      <c r="C95" s="93"/>
      <c r="I95" s="45">
        <f>IF(C60="XX","",C60)</f>
        <v>16</v>
      </c>
      <c r="J95" s="104">
        <f t="shared" si="5"/>
        <v>45732</v>
      </c>
      <c r="K95" s="45">
        <f t="shared" si="6"/>
        <v>1</v>
      </c>
      <c r="L95" s="45">
        <f t="shared" si="7"/>
        <v>1</v>
      </c>
    </row>
    <row r="96" spans="2:21" ht="15.75" hidden="1" customHeight="1" x14ac:dyDescent="0.25">
      <c r="C96" s="93"/>
      <c r="I96" s="45">
        <f t="shared" si="4"/>
        <v>17</v>
      </c>
      <c r="J96" s="104">
        <f t="shared" si="5"/>
        <v>45733</v>
      </c>
      <c r="K96" s="45">
        <f t="shared" si="6"/>
        <v>2</v>
      </c>
      <c r="L96" s="45">
        <f t="shared" si="7"/>
        <v>2</v>
      </c>
    </row>
    <row r="97" spans="9:12" ht="15.75" hidden="1" customHeight="1" x14ac:dyDescent="0.25">
      <c r="I97" s="45">
        <f t="shared" si="4"/>
        <v>18</v>
      </c>
      <c r="J97" s="104">
        <f t="shared" si="5"/>
        <v>45734</v>
      </c>
      <c r="K97" s="45">
        <f t="shared" si="6"/>
        <v>3</v>
      </c>
      <c r="L97" s="45">
        <f t="shared" si="7"/>
        <v>3</v>
      </c>
    </row>
    <row r="98" spans="9:12" ht="15.75" hidden="1" customHeight="1" x14ac:dyDescent="0.25">
      <c r="I98" s="45">
        <f t="shared" si="4"/>
        <v>19</v>
      </c>
      <c r="J98" s="104">
        <f t="shared" si="5"/>
        <v>45735</v>
      </c>
      <c r="K98" s="45">
        <f t="shared" si="6"/>
        <v>4</v>
      </c>
      <c r="L98" s="45">
        <f t="shared" si="7"/>
        <v>4</v>
      </c>
    </row>
    <row r="99" spans="9:12" hidden="1" x14ac:dyDescent="0.25">
      <c r="I99" s="45">
        <f t="shared" si="4"/>
        <v>20</v>
      </c>
      <c r="J99" s="104">
        <f t="shared" si="5"/>
        <v>45736</v>
      </c>
      <c r="K99" s="45">
        <f t="shared" si="6"/>
        <v>5</v>
      </c>
      <c r="L99" s="45">
        <f t="shared" si="7"/>
        <v>5</v>
      </c>
    </row>
    <row r="100" spans="9:12" hidden="1" x14ac:dyDescent="0.25">
      <c r="I100" s="45">
        <f t="shared" si="4"/>
        <v>21</v>
      </c>
      <c r="J100" s="104">
        <f t="shared" si="5"/>
        <v>45737</v>
      </c>
      <c r="K100" s="45">
        <f t="shared" si="6"/>
        <v>6</v>
      </c>
      <c r="L100" s="45">
        <f t="shared" si="7"/>
        <v>6</v>
      </c>
    </row>
    <row r="101" spans="9:12" hidden="1" x14ac:dyDescent="0.25">
      <c r="I101" s="45">
        <f t="shared" si="4"/>
        <v>22</v>
      </c>
      <c r="J101" s="104">
        <f t="shared" si="5"/>
        <v>45738</v>
      </c>
      <c r="K101" s="45">
        <f t="shared" si="6"/>
        <v>7</v>
      </c>
      <c r="L101" s="45">
        <f t="shared" si="7"/>
        <v>7</v>
      </c>
    </row>
    <row r="102" spans="9:12" hidden="1" x14ac:dyDescent="0.25">
      <c r="I102" s="45">
        <f t="shared" si="4"/>
        <v>23</v>
      </c>
      <c r="J102" s="104">
        <f t="shared" si="5"/>
        <v>45739</v>
      </c>
      <c r="K102" s="45">
        <f t="shared" si="6"/>
        <v>1</v>
      </c>
      <c r="L102" s="45">
        <f t="shared" si="7"/>
        <v>1</v>
      </c>
    </row>
    <row r="103" spans="9:12" hidden="1" x14ac:dyDescent="0.25">
      <c r="I103" s="45">
        <f t="shared" si="4"/>
        <v>24</v>
      </c>
      <c r="J103" s="104">
        <f t="shared" si="5"/>
        <v>45740</v>
      </c>
      <c r="K103" s="45">
        <f t="shared" si="6"/>
        <v>2</v>
      </c>
      <c r="L103" s="45">
        <f t="shared" si="7"/>
        <v>2</v>
      </c>
    </row>
    <row r="104" spans="9:12" hidden="1" x14ac:dyDescent="0.25">
      <c r="I104" s="45">
        <f t="shared" si="4"/>
        <v>25</v>
      </c>
      <c r="J104" s="104">
        <f t="shared" si="5"/>
        <v>45741</v>
      </c>
      <c r="K104" s="45">
        <f t="shared" si="6"/>
        <v>3</v>
      </c>
      <c r="L104" s="45">
        <f t="shared" si="7"/>
        <v>3</v>
      </c>
    </row>
    <row r="105" spans="9:12" hidden="1" x14ac:dyDescent="0.25">
      <c r="I105" s="45">
        <f t="shared" si="4"/>
        <v>26</v>
      </c>
      <c r="J105" s="104">
        <f t="shared" si="5"/>
        <v>45742</v>
      </c>
      <c r="K105" s="45">
        <f t="shared" si="6"/>
        <v>4</v>
      </c>
      <c r="L105" s="45">
        <f t="shared" si="7"/>
        <v>4</v>
      </c>
    </row>
    <row r="106" spans="9:12" hidden="1" x14ac:dyDescent="0.25">
      <c r="I106" s="45">
        <f t="shared" si="4"/>
        <v>27</v>
      </c>
      <c r="J106" s="104">
        <f t="shared" si="5"/>
        <v>45743</v>
      </c>
      <c r="K106" s="45">
        <f t="shared" si="6"/>
        <v>5</v>
      </c>
      <c r="L106" s="45">
        <f t="shared" si="7"/>
        <v>5</v>
      </c>
    </row>
    <row r="107" spans="9:12" hidden="1" x14ac:dyDescent="0.25">
      <c r="I107" s="45">
        <f t="shared" si="4"/>
        <v>28</v>
      </c>
      <c r="J107" s="104">
        <f t="shared" si="5"/>
        <v>45744</v>
      </c>
      <c r="K107" s="45">
        <f t="shared" si="6"/>
        <v>6</v>
      </c>
      <c r="L107" s="45">
        <f t="shared" si="7"/>
        <v>6</v>
      </c>
    </row>
    <row r="108" spans="9:12" hidden="1" x14ac:dyDescent="0.25">
      <c r="I108" s="45">
        <f t="shared" si="4"/>
        <v>29</v>
      </c>
      <c r="J108" s="104">
        <f t="shared" si="5"/>
        <v>45745</v>
      </c>
      <c r="K108" s="45">
        <f t="shared" si="6"/>
        <v>7</v>
      </c>
      <c r="L108" s="45">
        <f t="shared" si="7"/>
        <v>7</v>
      </c>
    </row>
    <row r="109" spans="9:12" hidden="1" x14ac:dyDescent="0.25">
      <c r="I109" s="45">
        <f t="shared" si="4"/>
        <v>30</v>
      </c>
      <c r="J109" s="104">
        <f t="shared" si="5"/>
        <v>45746</v>
      </c>
      <c r="K109" s="45">
        <f t="shared" si="6"/>
        <v>1</v>
      </c>
      <c r="L109" s="45">
        <f t="shared" si="7"/>
        <v>1</v>
      </c>
    </row>
    <row r="110" spans="9:12" hidden="1" x14ac:dyDescent="0.25">
      <c r="I110" s="45">
        <f t="shared" si="4"/>
        <v>31</v>
      </c>
      <c r="J110" s="104">
        <f t="shared" si="5"/>
        <v>45747</v>
      </c>
      <c r="K110" s="45">
        <f t="shared" si="6"/>
        <v>2</v>
      </c>
      <c r="L110" s="45">
        <f t="shared" si="7"/>
        <v>2</v>
      </c>
    </row>
    <row r="112" spans="9:12" x14ac:dyDescent="0.25">
      <c r="J112" s="45"/>
    </row>
    <row r="113" spans="3:10" x14ac:dyDescent="0.25">
      <c r="J113" s="45"/>
    </row>
    <row r="114" spans="3:10" x14ac:dyDescent="0.25">
      <c r="J114" s="45"/>
    </row>
    <row r="115" spans="3:10" x14ac:dyDescent="0.25">
      <c r="J115" s="45"/>
    </row>
    <row r="119" spans="3:10" ht="15" customHeight="1" x14ac:dyDescent="0.25">
      <c r="C119" s="45"/>
      <c r="D119" s="45"/>
    </row>
    <row r="120" spans="3:10" ht="15" customHeight="1" x14ac:dyDescent="0.25"/>
    <row r="121" spans="3:10" ht="15" customHeight="1" x14ac:dyDescent="0.25"/>
    <row r="122" spans="3:10" ht="15" customHeight="1" x14ac:dyDescent="0.25"/>
  </sheetData>
  <sheetProtection algorithmName="SHA-512" hashValue="t33Rf3P5qegZyMeg6XsEDyXrgFsvhiMniY2v2OF2D6YRTCnssMhUZyiF5w5mf/Ea/WraXkHZSpNoksr6K8Scww==" saltValue="L4xCZmA/gPormDCSqS+zKA==" spinCount="100000" sheet="1" objects="1" scenarios="1" selectLockedCells="1"/>
  <mergeCells count="90">
    <mergeCell ref="D8:V10"/>
    <mergeCell ref="F45:F75"/>
    <mergeCell ref="J71:N71"/>
    <mergeCell ref="J72:N72"/>
    <mergeCell ref="J73:N73"/>
    <mergeCell ref="J74:N74"/>
    <mergeCell ref="J75:N75"/>
    <mergeCell ref="J66:N66"/>
    <mergeCell ref="J67:N67"/>
    <mergeCell ref="J68:N68"/>
    <mergeCell ref="J69:N69"/>
    <mergeCell ref="J70:N70"/>
    <mergeCell ref="J50:N50"/>
    <mergeCell ref="J51:N51"/>
    <mergeCell ref="J52:N52"/>
    <mergeCell ref="J53:N53"/>
    <mergeCell ref="A79:G79"/>
    <mergeCell ref="P79:W79"/>
    <mergeCell ref="A61:A75"/>
    <mergeCell ref="I79:M79"/>
    <mergeCell ref="P77:W77"/>
    <mergeCell ref="V72:W72"/>
    <mergeCell ref="S72:T72"/>
    <mergeCell ref="E78:F78"/>
    <mergeCell ref="I77:M77"/>
    <mergeCell ref="C77:E77"/>
    <mergeCell ref="J62:N62"/>
    <mergeCell ref="J63:N63"/>
    <mergeCell ref="J64:N64"/>
    <mergeCell ref="J65:N65"/>
    <mergeCell ref="E38:U38"/>
    <mergeCell ref="E39:U39"/>
    <mergeCell ref="P48:W48"/>
    <mergeCell ref="S50:T50"/>
    <mergeCell ref="V51:V52"/>
    <mergeCell ref="P46:Q46"/>
    <mergeCell ref="S46:T46"/>
    <mergeCell ref="S45:T45"/>
    <mergeCell ref="A41:F41"/>
    <mergeCell ref="A42:F42"/>
    <mergeCell ref="A45:A60"/>
    <mergeCell ref="S51:T51"/>
    <mergeCell ref="J46:N46"/>
    <mergeCell ref="J47:N47"/>
    <mergeCell ref="J48:N48"/>
    <mergeCell ref="J49:N49"/>
    <mergeCell ref="E1:V1"/>
    <mergeCell ref="E2:V2"/>
    <mergeCell ref="E3:V3"/>
    <mergeCell ref="D6:V6"/>
    <mergeCell ref="D7:V7"/>
    <mergeCell ref="L5:N5"/>
    <mergeCell ref="P54:W54"/>
    <mergeCell ref="A44:C44"/>
    <mergeCell ref="J59:N59"/>
    <mergeCell ref="J60:N60"/>
    <mergeCell ref="J54:N54"/>
    <mergeCell ref="P55:W61"/>
    <mergeCell ref="J61:N61"/>
    <mergeCell ref="J55:N55"/>
    <mergeCell ref="J56:N56"/>
    <mergeCell ref="J57:N57"/>
    <mergeCell ref="J58:N58"/>
    <mergeCell ref="D12:V12"/>
    <mergeCell ref="AE45:AG45"/>
    <mergeCell ref="H41:I41"/>
    <mergeCell ref="H42:I42"/>
    <mergeCell ref="R42:S42"/>
    <mergeCell ref="R41:S41"/>
    <mergeCell ref="R43:U43"/>
    <mergeCell ref="P45:Q45"/>
    <mergeCell ref="J43:M43"/>
    <mergeCell ref="J44:N44"/>
    <mergeCell ref="J45:N45"/>
    <mergeCell ref="K42:L42"/>
    <mergeCell ref="K41:L41"/>
    <mergeCell ref="N42:O42"/>
    <mergeCell ref="N41:O41"/>
    <mergeCell ref="N43:P43"/>
    <mergeCell ref="Q64:W64"/>
    <mergeCell ref="R66:T66"/>
    <mergeCell ref="R65:T65"/>
    <mergeCell ref="R67:T67"/>
    <mergeCell ref="R68:T68"/>
    <mergeCell ref="R69:T69"/>
    <mergeCell ref="V66:W66"/>
    <mergeCell ref="V65:W65"/>
    <mergeCell ref="V67:W67"/>
    <mergeCell ref="V68:W68"/>
    <mergeCell ref="V69:W69"/>
  </mergeCells>
  <conditionalFormatting sqref="B45:B75">
    <cfRule type="cellIs" dxfId="4" priority="1" operator="between">
      <formula>"SAT"</formula>
      <formula>"SUN"</formula>
    </cfRule>
  </conditionalFormatting>
  <conditionalFormatting sqref="C58">
    <cfRule type="expression" dxfId="3" priority="11">
      <formula>$C$58="XX"</formula>
    </cfRule>
  </conditionalFormatting>
  <conditionalFormatting sqref="C59">
    <cfRule type="expression" dxfId="2" priority="10">
      <formula>$C$59="XX"</formula>
    </cfRule>
  </conditionalFormatting>
  <conditionalFormatting sqref="C60">
    <cfRule type="expression" dxfId="1" priority="9">
      <formula>$C$60="XX"</formula>
    </cfRule>
  </conditionalFormatting>
  <conditionalFormatting sqref="I45:I75">
    <cfRule type="cellIs" dxfId="0" priority="14" operator="greaterThan">
      <formula>8</formula>
    </cfRule>
  </conditionalFormatting>
  <dataValidations count="2">
    <dataValidation type="list" allowBlank="1" showInputMessage="1" showErrorMessage="1" sqref="N41:O41" xr:uid="{00000000-0002-0000-0000-000000000000}">
      <formula1>$D$81:$D$86</formula1>
    </dataValidation>
    <dataValidation type="list" allowBlank="1" showInputMessage="1" showErrorMessage="1" sqref="K41:L41" xr:uid="{00000000-0002-0000-0000-000001000000}">
      <formula1>$C$80:$C$91</formula1>
    </dataValidation>
  </dataValidations>
  <pageMargins left="0.6" right="0.4" top="0.25" bottom="0.49019607843137297" header="0.3" footer="0.3"/>
  <pageSetup scale="96" orientation="landscape" r:id="rId1"/>
  <headerFooter>
    <oddFooter>&amp;RRevised: 8/4/2021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eading xmlns="f2b47bb2-258f-4ecb-b835-86dc096531b9">Forms</Heading>
    <Archive xmlns="f2b47bb2-258f-4ecb-b835-86dc096531b9">false</Archiv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AC3FA3C5353E4FBE3BD1D3D815C690" ma:contentTypeVersion="2" ma:contentTypeDescription="Create a new document." ma:contentTypeScope="" ma:versionID="cbdbc7c5f24d2279e8fd73c59e9eafba">
  <xsd:schema xmlns:xsd="http://www.w3.org/2001/XMLSchema" xmlns:xs="http://www.w3.org/2001/XMLSchema" xmlns:p="http://schemas.microsoft.com/office/2006/metadata/properties" xmlns:ns2="f2b47bb2-258f-4ecb-b835-86dc096531b9" targetNamespace="http://schemas.microsoft.com/office/2006/metadata/properties" ma:root="true" ma:fieldsID="5c95deaaaaedad6c220b68455d2591c7" ns2:_="">
    <xsd:import namespace="f2b47bb2-258f-4ecb-b835-86dc096531b9"/>
    <xsd:element name="properties">
      <xsd:complexType>
        <xsd:sequence>
          <xsd:element name="documentManagement">
            <xsd:complexType>
              <xsd:all>
                <xsd:element ref="ns2:Heading" minOccurs="0"/>
                <xsd:element ref="ns2:Archiv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47bb2-258f-4ecb-b835-86dc096531b9" elementFormDefault="qualified">
    <xsd:import namespace="http://schemas.microsoft.com/office/2006/documentManagement/types"/>
    <xsd:import namespace="http://schemas.microsoft.com/office/infopath/2007/PartnerControls"/>
    <xsd:element name="Heading" ma:index="8" nillable="true" ma:displayName="Heading" ma:description="This should be the Project Title or Category name" ma:internalName="Heading">
      <xsd:simpleType>
        <xsd:restriction base="dms:Text">
          <xsd:maxLength value="255"/>
        </xsd:restriction>
      </xsd:simpleType>
    </xsd:element>
    <xsd:element name="Archive" ma:index="9" nillable="true" ma:displayName="Archive" ma:default="0" ma:internalName="Archiv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16DD3C-1757-4065-8424-D18838B3D06D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f2b47bb2-258f-4ecb-b835-86dc096531b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5B960E6-5D0B-4ED8-94DE-54C77E678E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b47bb2-258f-4ecb-b835-86dc096531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5437B8-FDB5-4356-98C9-CA6F4D0473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wvmccd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Compensatory Timesheet</dc:title>
  <dc:creator>Ngoc Chim</dc:creator>
  <cp:lastModifiedBy>Kevin Brundage-Sears</cp:lastModifiedBy>
  <cp:lastPrinted>2025-02-25T18:36:28Z</cp:lastPrinted>
  <dcterms:created xsi:type="dcterms:W3CDTF">2017-05-31T19:13:49Z</dcterms:created>
  <dcterms:modified xsi:type="dcterms:W3CDTF">2025-02-25T19:13:31Z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0x0101009DAC3FA3C5353E4FBE3BD1D3D815C690</vt:lpwstr>
  </property>
</Properties>
</file>