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D82238F9-837E-46EB-B631-83FD31A16D26}" xr6:coauthVersionLast="47" xr6:coauthVersionMax="47" xr10:uidLastSave="{00000000-0000-0000-0000-000000000000}"/>
  <bookViews>
    <workbookView xWindow="28740" yWindow="6555" windowWidth="24930" windowHeight="12450" xr2:uid="{00000000-000D-0000-FFFF-FFFF00000000}"/>
  </bookViews>
  <sheets>
    <sheet name="Certificated Hourly &amp; Com. Ed. " sheetId="1" r:id="rId1"/>
  </sheets>
  <definedNames>
    <definedName name="_xlnm.Print_Area" localSheetId="0">'Certificated Hourly &amp; Com. Ed. '!$A$37:$X$82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2" i="1" l="1"/>
  <c r="P45" i="1" l="1"/>
  <c r="G102" i="1" l="1"/>
  <c r="F87" i="1"/>
  <c r="F86" i="1"/>
  <c r="D87" i="1"/>
  <c r="D86" i="1"/>
  <c r="A61" i="1"/>
  <c r="A45" i="1"/>
  <c r="H102" i="1" l="1"/>
  <c r="I102" i="1" s="1"/>
  <c r="J102" i="1" s="1"/>
  <c r="B61" i="1" s="1"/>
  <c r="B91" i="1" l="1"/>
  <c r="B92" i="1" s="1"/>
  <c r="B90" i="1" l="1"/>
  <c r="B89" i="1" s="1"/>
  <c r="B88" i="1" s="1"/>
  <c r="B87" i="1" s="1"/>
  <c r="B86" i="1" s="1"/>
  <c r="C62" i="1"/>
  <c r="C63" i="1" l="1"/>
  <c r="G103" i="1"/>
  <c r="H103" i="1" s="1"/>
  <c r="I103" i="1" s="1"/>
  <c r="J103" i="1" s="1"/>
  <c r="B62" i="1" s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N40" i="1"/>
  <c r="S47" i="1" l="1"/>
  <c r="S51" i="1"/>
  <c r="V52" i="1" s="1"/>
  <c r="S49" i="1"/>
  <c r="S50" i="1" s="1"/>
  <c r="C64" i="1"/>
  <c r="G104" i="1"/>
  <c r="H104" i="1" s="1"/>
  <c r="I104" i="1" s="1"/>
  <c r="J104" i="1" s="1"/>
  <c r="B63" i="1" s="1"/>
  <c r="S48" i="1" l="1"/>
  <c r="V48" i="1" s="1"/>
  <c r="V49" i="1"/>
  <c r="V50" i="1"/>
  <c r="C65" i="1"/>
  <c r="G105" i="1"/>
  <c r="H105" i="1" s="1"/>
  <c r="I105" i="1" s="1"/>
  <c r="J105" i="1" s="1"/>
  <c r="B64" i="1" s="1"/>
  <c r="C66" i="1" l="1"/>
  <c r="G106" i="1"/>
  <c r="H106" i="1" s="1"/>
  <c r="I106" i="1" s="1"/>
  <c r="J106" i="1" s="1"/>
  <c r="B65" i="1" s="1"/>
  <c r="C67" i="1" l="1"/>
  <c r="G107" i="1"/>
  <c r="H107" i="1" s="1"/>
  <c r="I107" i="1" s="1"/>
  <c r="J107" i="1" s="1"/>
  <c r="B66" i="1" s="1"/>
  <c r="C68" i="1" l="1"/>
  <c r="G108" i="1"/>
  <c r="H108" i="1" s="1"/>
  <c r="I108" i="1" s="1"/>
  <c r="J108" i="1" s="1"/>
  <c r="B67" i="1" s="1"/>
  <c r="C69" i="1" l="1"/>
  <c r="G109" i="1"/>
  <c r="H109" i="1" s="1"/>
  <c r="I109" i="1" s="1"/>
  <c r="J109" i="1" s="1"/>
  <c r="B68" i="1" s="1"/>
  <c r="C70" i="1" l="1"/>
  <c r="G110" i="1"/>
  <c r="H110" i="1" s="1"/>
  <c r="I110" i="1" s="1"/>
  <c r="J110" i="1" s="1"/>
  <c r="B69" i="1" s="1"/>
  <c r="C71" i="1" l="1"/>
  <c r="G111" i="1"/>
  <c r="H111" i="1" s="1"/>
  <c r="I111" i="1" s="1"/>
  <c r="J111" i="1" s="1"/>
  <c r="B70" i="1" s="1"/>
  <c r="C72" i="1" l="1"/>
  <c r="G112" i="1"/>
  <c r="H112" i="1" s="1"/>
  <c r="I112" i="1" s="1"/>
  <c r="J112" i="1" s="1"/>
  <c r="B71" i="1" s="1"/>
  <c r="C73" i="1" l="1"/>
  <c r="G113" i="1"/>
  <c r="H113" i="1" s="1"/>
  <c r="I113" i="1" s="1"/>
  <c r="J113" i="1" s="1"/>
  <c r="B72" i="1" s="1"/>
  <c r="C74" i="1" l="1"/>
  <c r="G114" i="1"/>
  <c r="H114" i="1" s="1"/>
  <c r="I114" i="1" s="1"/>
  <c r="J114" i="1" s="1"/>
  <c r="B73" i="1" s="1"/>
  <c r="C75" i="1" l="1"/>
  <c r="G115" i="1"/>
  <c r="H115" i="1" s="1"/>
  <c r="I115" i="1" s="1"/>
  <c r="J115" i="1" s="1"/>
  <c r="B74" i="1" s="1"/>
  <c r="C45" i="1" l="1"/>
  <c r="G116" i="1"/>
  <c r="H116" i="1" s="1"/>
  <c r="I116" i="1" s="1"/>
  <c r="J116" i="1" s="1"/>
  <c r="B75" i="1" s="1"/>
  <c r="C46" i="1" l="1"/>
  <c r="G86" i="1"/>
  <c r="H86" i="1" s="1"/>
  <c r="I86" i="1" s="1"/>
  <c r="J86" i="1" s="1"/>
  <c r="B45" i="1" l="1"/>
  <c r="C47" i="1"/>
  <c r="G87" i="1"/>
  <c r="H87" i="1" s="1"/>
  <c r="I87" i="1" s="1"/>
  <c r="J87" i="1" s="1"/>
  <c r="B46" i="1" s="1"/>
  <c r="C48" i="1" l="1"/>
  <c r="G88" i="1"/>
  <c r="H88" i="1" s="1"/>
  <c r="I88" i="1" s="1"/>
  <c r="J88" i="1" s="1"/>
  <c r="B47" i="1" s="1"/>
  <c r="C49" i="1" l="1"/>
  <c r="G89" i="1"/>
  <c r="H89" i="1" s="1"/>
  <c r="I89" i="1" s="1"/>
  <c r="J89" i="1" s="1"/>
  <c r="B48" i="1" l="1"/>
  <c r="C50" i="1"/>
  <c r="G90" i="1"/>
  <c r="H90" i="1" s="1"/>
  <c r="I90" i="1" s="1"/>
  <c r="J90" i="1" s="1"/>
  <c r="B49" i="1" s="1"/>
  <c r="C51" i="1" l="1"/>
  <c r="G91" i="1"/>
  <c r="H91" i="1" s="1"/>
  <c r="I91" i="1" s="1"/>
  <c r="J91" i="1" s="1"/>
  <c r="B50" i="1" s="1"/>
  <c r="C52" i="1" l="1"/>
  <c r="G92" i="1"/>
  <c r="H92" i="1" s="1"/>
  <c r="I92" i="1" s="1"/>
  <c r="J92" i="1" s="1"/>
  <c r="B51" i="1" s="1"/>
  <c r="C53" i="1" l="1"/>
  <c r="G93" i="1"/>
  <c r="H93" i="1" s="1"/>
  <c r="I93" i="1" s="1"/>
  <c r="J93" i="1" s="1"/>
  <c r="B52" i="1" s="1"/>
  <c r="V47" i="1"/>
  <c r="V51" i="1" l="1"/>
  <c r="V53" i="1" s="1"/>
  <c r="S53" i="1"/>
  <c r="C54" i="1"/>
  <c r="G94" i="1"/>
  <c r="H94" i="1" s="1"/>
  <c r="I94" i="1" s="1"/>
  <c r="J94" i="1" s="1"/>
  <c r="B53" i="1" s="1"/>
  <c r="C55" i="1" l="1"/>
  <c r="G95" i="1"/>
  <c r="H95" i="1" s="1"/>
  <c r="I95" i="1" s="1"/>
  <c r="J95" i="1" s="1"/>
  <c r="B54" i="1" s="1"/>
  <c r="C56" i="1" l="1"/>
  <c r="G96" i="1"/>
  <c r="H96" i="1" s="1"/>
  <c r="I96" i="1" s="1"/>
  <c r="J96" i="1" s="1"/>
  <c r="B55" i="1" s="1"/>
  <c r="C57" i="1" l="1"/>
  <c r="G97" i="1"/>
  <c r="H97" i="1" s="1"/>
  <c r="I97" i="1" s="1"/>
  <c r="J97" i="1" s="1"/>
  <c r="B56" i="1" s="1"/>
  <c r="G98" i="1" l="1"/>
  <c r="H98" i="1" s="1"/>
  <c r="I98" i="1" s="1"/>
  <c r="J98" i="1" s="1"/>
  <c r="B57" i="1" s="1"/>
  <c r="C58" i="1"/>
  <c r="C59" i="1" l="1"/>
  <c r="G99" i="1"/>
  <c r="H99" i="1" s="1"/>
  <c r="I99" i="1" s="1"/>
  <c r="J99" i="1" s="1"/>
  <c r="B58" i="1" s="1"/>
  <c r="C60" i="1" l="1"/>
  <c r="G101" i="1" s="1"/>
  <c r="H101" i="1" s="1"/>
  <c r="I101" i="1" s="1"/>
  <c r="J101" i="1" s="1"/>
  <c r="B60" i="1" s="1"/>
  <c r="G100" i="1"/>
  <c r="H100" i="1" s="1"/>
  <c r="I100" i="1" s="1"/>
  <c r="J100" i="1" s="1"/>
  <c r="B59" i="1" s="1"/>
</calcChain>
</file>

<file path=xl/sharedStrings.xml><?xml version="1.0" encoding="utf-8"?>
<sst xmlns="http://schemas.openxmlformats.org/spreadsheetml/2006/main" count="89" uniqueCount="78">
  <si>
    <t>WEST VALLEY-MISSION COMMUNITY COLLEGE DISTRICT</t>
  </si>
  <si>
    <t>Total
Hours</t>
  </si>
  <si>
    <t>First Name</t>
  </si>
  <si>
    <t>Last Name</t>
  </si>
  <si>
    <t>ID# (G01234567)</t>
  </si>
  <si>
    <t>Month</t>
  </si>
  <si>
    <t>Year</t>
  </si>
  <si>
    <t>Employee Signature</t>
  </si>
  <si>
    <t>Supervisor/Dean/Department Chair</t>
  </si>
  <si>
    <t>Coord.
Hours</t>
  </si>
  <si>
    <t>Hours</t>
  </si>
  <si>
    <t>Rate</t>
  </si>
  <si>
    <t>Substitute</t>
  </si>
  <si>
    <t>Substitute for</t>
  </si>
  <si>
    <t>Start 
Time</t>
  </si>
  <si>
    <t>INSTRUCTIONS:</t>
  </si>
  <si>
    <t>1.)</t>
  </si>
  <si>
    <t>2.)</t>
  </si>
  <si>
    <t>Select the appropriate month range and year you worked. The pay period is the 16th of the month to the 15th of the following month.</t>
  </si>
  <si>
    <t>3.)</t>
  </si>
  <si>
    <t>4.)</t>
  </si>
  <si>
    <t>7.)</t>
  </si>
  <si>
    <t>8.)</t>
  </si>
  <si>
    <t>9.)</t>
  </si>
  <si>
    <t>Data can be entered/modified in areas highlighted in grey.</t>
  </si>
  <si>
    <t>End 
Time</t>
  </si>
  <si>
    <t>Fund</t>
  </si>
  <si>
    <t>%</t>
  </si>
  <si>
    <t>Community Ed.</t>
  </si>
  <si>
    <t>EM</t>
  </si>
  <si>
    <t>Total:</t>
  </si>
  <si>
    <t>Market Rate:</t>
  </si>
  <si>
    <t>Other:</t>
  </si>
  <si>
    <t>Coord:</t>
  </si>
  <si>
    <t>Instructor:</t>
  </si>
  <si>
    <t xml:space="preserve">5.) </t>
  </si>
  <si>
    <t>6.)</t>
  </si>
  <si>
    <r>
      <t xml:space="preserve">Enter </t>
    </r>
    <r>
      <rPr>
        <b/>
        <sz val="11"/>
        <color theme="1"/>
        <rFont val="Calibri"/>
        <family val="2"/>
        <scheme val="minor"/>
      </rPr>
      <t>First Name, Last Name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Banner ID</t>
    </r>
    <r>
      <rPr>
        <sz val="11"/>
        <color theme="1"/>
        <rFont val="Calibri"/>
        <family val="2"/>
        <scheme val="minor"/>
      </rPr>
      <t xml:space="preserve"> number.</t>
    </r>
  </si>
  <si>
    <t>Org</t>
  </si>
  <si>
    <t>Acct</t>
  </si>
  <si>
    <t>Prog</t>
  </si>
  <si>
    <t>I hereby certify that the hours indicated on this timesheet are true and accurate.</t>
  </si>
  <si>
    <t>Budget Administrator</t>
  </si>
  <si>
    <t>I hereby certify that the account number(s) are accurate and correct.</t>
  </si>
  <si>
    <t>Date</t>
  </si>
  <si>
    <t>Instruct.
Hours</t>
  </si>
  <si>
    <t>Extension</t>
  </si>
  <si>
    <r>
      <t xml:space="preserve">Enter the </t>
    </r>
    <r>
      <rPr>
        <b/>
        <sz val="11"/>
        <color theme="1"/>
        <rFont val="Calibri"/>
        <family val="2"/>
        <scheme val="minor"/>
      </rPr>
      <t>Start Time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 for each day worked. Enter in time format followed by either </t>
    </r>
    <r>
      <rPr>
        <b/>
        <sz val="11"/>
        <color theme="1"/>
        <rFont val="Calibri"/>
        <family val="2"/>
        <scheme val="minor"/>
      </rPr>
      <t xml:space="preserve">AM or PM (ex: 8:00 AM). </t>
    </r>
    <r>
      <rPr>
        <sz val="11"/>
        <color theme="1"/>
        <rFont val="Calibri"/>
        <family val="2"/>
        <scheme val="minor"/>
      </rPr>
      <t xml:space="preserve">Hours will be rounded to the nearest quarter of an hour (15 minute intervals). If lunch was taken, enter time after the </t>
    </r>
    <r>
      <rPr>
        <b/>
        <sz val="11"/>
        <color theme="1"/>
        <rFont val="Calibri"/>
        <family val="2"/>
        <scheme val="minor"/>
      </rPr>
      <t>Break Period</t>
    </r>
    <r>
      <rPr>
        <sz val="11"/>
        <color theme="1"/>
        <rFont val="Calibri"/>
        <family val="2"/>
        <scheme val="minor"/>
      </rPr>
      <t xml:space="preserve"> in the second start time/end time column.</t>
    </r>
  </si>
  <si>
    <r>
      <t xml:space="preserve">Put an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in the Substitute box if the timesheet is for substitute hours.  Type the employee's name you are subbing for.</t>
    </r>
    <r>
      <rPr>
        <b/>
        <sz val="11"/>
        <color theme="1"/>
        <rFont val="Calibri"/>
        <family val="2"/>
        <scheme val="minor"/>
      </rPr>
      <t xml:space="preserve"> Do not combine substitute hours with regular hours. You need to complete one timesheet for regular hours worked and a separate timesheet for substituting.</t>
    </r>
  </si>
  <si>
    <t>Jan - Feb</t>
  </si>
  <si>
    <t>Feb - Mar</t>
  </si>
  <si>
    <t>Mar - Apr</t>
  </si>
  <si>
    <t>Apr - May</t>
  </si>
  <si>
    <t>May - Jun</t>
  </si>
  <si>
    <t>Jun - Jul</t>
  </si>
  <si>
    <t>Jul - Aug</t>
  </si>
  <si>
    <t>Aug - Sep</t>
  </si>
  <si>
    <t>Sep - Oct</t>
  </si>
  <si>
    <t>Oct - Nov</t>
  </si>
  <si>
    <t>Nov - Dec</t>
  </si>
  <si>
    <t>Dec - Jan</t>
  </si>
  <si>
    <t>I certify that I have validated the employee work hours as indicated on this timesheet.</t>
  </si>
  <si>
    <t>Week Day</t>
  </si>
  <si>
    <t>Ex.)</t>
  </si>
  <si>
    <t>Other 
Hours</t>
  </si>
  <si>
    <t>Total Pay</t>
  </si>
  <si>
    <r>
      <t xml:space="preserve">Type in the total hours for each day in one or more of the following sections: </t>
    </r>
    <r>
      <rPr>
        <b/>
        <sz val="11"/>
        <color theme="1"/>
        <rFont val="Calibri"/>
        <family val="2"/>
        <scheme val="minor"/>
      </rPr>
      <t>Instructor Hours, Coord. Hours and or Other Hours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rFont val="Calibri"/>
        <family val="2"/>
        <scheme val="minor"/>
      </rPr>
      <t xml:space="preserve">The total hours entered in each section must add up to the hours in the "Total Hours" Column otherwise the timesheet will not compute. </t>
    </r>
  </si>
  <si>
    <r>
      <t xml:space="preserve">On the right, enter the pay rate for assignment worked. </t>
    </r>
    <r>
      <rPr>
        <b/>
        <sz val="11"/>
        <color theme="1"/>
        <rFont val="Calibri"/>
        <family val="2"/>
        <scheme val="minor"/>
      </rPr>
      <t>Note: If you have a market rate adjustment, the hours for that section will not populate until you enter a rate of pay.</t>
    </r>
  </si>
  <si>
    <t>*By signing your name, you are acknowledging you have reviewed this timesheet and confirming it is correct for payroll to process.
Acceptable signature formats include: Original, DocuSign, and Adobe Sign. Please submit to payroll.services@wvm.edu e-mail when complete.</t>
  </si>
  <si>
    <t>Comments:</t>
  </si>
  <si>
    <t>Submit to: payroll.services@wvm.edu</t>
  </si>
  <si>
    <t xml:space="preserve">*Incomplete timesheets will be returned. Late timesheets will be processed the following pay period.
</t>
  </si>
  <si>
    <t>Acceptable signature formats include: Original, DocuSign, and Adobe.</t>
  </si>
  <si>
    <t>Timesheets must be submitted to payroll.services@wvm.edu</t>
  </si>
  <si>
    <t>10.)</t>
  </si>
  <si>
    <t>Activity</t>
  </si>
  <si>
    <r>
      <t>Enter the Banner</t>
    </r>
    <r>
      <rPr>
        <b/>
        <sz val="11"/>
        <color theme="1"/>
        <rFont val="Calibri"/>
        <family val="2"/>
        <scheme val="minor"/>
      </rPr>
      <t xml:space="preserve"> Fund, Organization, Account, Program, and Activity</t>
    </r>
    <r>
      <rPr>
        <sz val="11"/>
        <color theme="1"/>
        <rFont val="Calibri"/>
        <family val="2"/>
        <scheme val="minor"/>
      </rPr>
      <t xml:space="preserve"> numbers, and percentage distribution.</t>
    </r>
  </si>
  <si>
    <t>COMMUNITY EDUCATION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</si>
</sst>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h:mm\ AM/PM;@"/>
    <numFmt numFmtId="165" formatCode="yyyy"/>
    <numFmt numFmtId="166" formatCode="#,##0.00_);\(#,##0.00\);"/>
    <numFmt numFmtId="167" formatCode="&quot;X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Franklin Gothic Medium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70">
    <xf numFmtId="0" fontId="0" fillId="0" borderId="0" xfId="0"/>
    <xf numFmtId="18" fontId="12" fillId="3" borderId="1" xfId="0" applyNumberFormat="1" applyFont="1" applyFill="1" applyBorder="1" applyAlignment="1" applyProtection="1">
      <alignment horizontal="center"/>
      <protection locked="0"/>
    </xf>
    <xf numFmtId="18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6" xfId="0" applyNumberFormat="1" applyFont="1" applyFill="1" applyBorder="1" applyAlignment="1" applyProtection="1">
      <alignment horizontal="center"/>
      <protection locked="0"/>
    </xf>
    <xf numFmtId="18" fontId="12" fillId="3" borderId="7" xfId="0" applyNumberFormat="1" applyFont="1" applyFill="1" applyBorder="1" applyAlignment="1" applyProtection="1">
      <alignment horizontal="center"/>
      <protection locked="0"/>
    </xf>
    <xf numFmtId="18" fontId="12" fillId="3" borderId="8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6" fontId="12" fillId="2" borderId="1" xfId="0" applyNumberFormat="1" applyFont="1" applyFill="1" applyBorder="1" applyAlignment="1">
      <alignment horizontal="center"/>
    </xf>
    <xf numFmtId="166" fontId="12" fillId="2" borderId="5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/>
    </xf>
    <xf numFmtId="0" fontId="9" fillId="0" borderId="0" xfId="0" applyFont="1"/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2" borderId="2" xfId="0" applyFont="1" applyFill="1" applyBorder="1"/>
    <xf numFmtId="167" fontId="9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9" fontId="7" fillId="2" borderId="0" xfId="0" applyNumberFormat="1" applyFont="1" applyFill="1"/>
    <xf numFmtId="0" fontId="0" fillId="2" borderId="0" xfId="0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1" fillId="2" borderId="3" xfId="0" applyFont="1" applyFill="1" applyBorder="1" applyAlignment="1">
      <alignment vertical="top"/>
    </xf>
    <xf numFmtId="0" fontId="9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2" borderId="0" xfId="0" applyFont="1" applyFill="1"/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 applyAlignment="1">
      <alignment horizontal="right"/>
    </xf>
    <xf numFmtId="0" fontId="9" fillId="2" borderId="0" xfId="0" applyFont="1" applyFill="1" applyAlignment="1">
      <alignment vertical="center"/>
    </xf>
    <xf numFmtId="165" fontId="11" fillId="2" borderId="0" xfId="0" applyNumberFormat="1" applyFont="1" applyFill="1" applyAlignment="1">
      <alignment horizontal="left" vertical="top" wrapText="1"/>
    </xf>
    <xf numFmtId="0" fontId="2" fillId="2" borderId="0" xfId="0" applyFont="1" applyFill="1"/>
    <xf numFmtId="0" fontId="16" fillId="2" borderId="0" xfId="0" applyFont="1" applyFill="1"/>
    <xf numFmtId="0" fontId="11" fillId="2" borderId="0" xfId="0" applyFont="1" applyFill="1" applyAlignment="1">
      <alignment horizontal="center"/>
    </xf>
    <xf numFmtId="165" fontId="11" fillId="2" borderId="0" xfId="0" applyNumberFormat="1" applyFont="1" applyFill="1"/>
    <xf numFmtId="0" fontId="11" fillId="2" borderId="0" xfId="0" applyFont="1" applyFill="1" applyAlignment="1">
      <alignment horizontal="right"/>
    </xf>
    <xf numFmtId="9" fontId="7" fillId="2" borderId="0" xfId="0" applyNumberFormat="1" applyFont="1" applyFill="1"/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center" vertical="top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left" vertical="top" wrapText="1"/>
    </xf>
    <xf numFmtId="14" fontId="11" fillId="2" borderId="0" xfId="0" applyNumberFormat="1" applyFont="1" applyFill="1"/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2" fillId="2" borderId="0" xfId="0" applyNumberFormat="1" applyFont="1" applyFill="1"/>
    <xf numFmtId="44" fontId="12" fillId="0" borderId="1" xfId="1" applyFont="1" applyFill="1" applyBorder="1" applyAlignment="1" applyProtection="1"/>
    <xf numFmtId="2" fontId="12" fillId="2" borderId="1" xfId="0" applyNumberFormat="1" applyFont="1" applyFill="1" applyBorder="1" applyAlignment="1">
      <alignment horizontal="center"/>
    </xf>
    <xf numFmtId="44" fontId="13" fillId="2" borderId="1" xfId="1" applyFont="1" applyFill="1" applyBorder="1" applyProtection="1"/>
    <xf numFmtId="2" fontId="1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" fontId="12" fillId="3" borderId="9" xfId="0" applyNumberFormat="1" applyFont="1" applyFill="1" applyBorder="1" applyAlignment="1" applyProtection="1">
      <alignment horizontal="center" vertical="center"/>
      <protection locked="0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top" wrapText="1"/>
    </xf>
    <xf numFmtId="0" fontId="9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9" fillId="2" borderId="0" xfId="0" applyFont="1" applyFill="1" applyAlignment="1">
      <alignment horizontal="right"/>
    </xf>
    <xf numFmtId="1" fontId="13" fillId="2" borderId="0" xfId="0" applyNumberFormat="1" applyFont="1" applyFill="1" applyAlignment="1">
      <alignment horizontal="right"/>
    </xf>
    <xf numFmtId="164" fontId="10" fillId="2" borderId="11" xfId="0" applyNumberFormat="1" applyFont="1" applyFill="1" applyBorder="1" applyAlignment="1">
      <alignment horizontal="center" vertical="center" textRotation="255"/>
    </xf>
    <xf numFmtId="164" fontId="10" fillId="2" borderId="10" xfId="0" applyNumberFormat="1" applyFont="1" applyFill="1" applyBorder="1" applyAlignment="1">
      <alignment horizontal="center" vertical="center" textRotation="255"/>
    </xf>
    <xf numFmtId="164" fontId="10" fillId="2" borderId="12" xfId="0" applyNumberFormat="1" applyFont="1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9" fillId="2" borderId="14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Alignment="1">
      <alignment horizontal="left"/>
    </xf>
    <xf numFmtId="165" fontId="10" fillId="3" borderId="2" xfId="0" applyNumberFormat="1" applyFont="1" applyFill="1" applyBorder="1" applyAlignment="1" applyProtection="1">
      <alignment horizontal="center"/>
      <protection locked="0"/>
    </xf>
    <xf numFmtId="49" fontId="12" fillId="2" borderId="0" xfId="0" applyNumberFormat="1" applyFont="1" applyFill="1" applyAlignment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  <protection locked="0"/>
    </xf>
    <xf numFmtId="2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9" xfId="1" applyNumberFormat="1" applyFont="1" applyFill="1" applyBorder="1" applyAlignment="1" applyProtection="1">
      <alignment horizontal="center"/>
      <protection locked="0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 vertical="center" textRotation="255"/>
    </xf>
    <xf numFmtId="164" fontId="10" fillId="2" borderId="6" xfId="0" applyNumberFormat="1" applyFont="1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90"/>
    </xf>
    <xf numFmtId="0" fontId="17" fillId="5" borderId="0" xfId="2" applyFill="1" applyAlignment="1" applyProtection="1">
      <alignment horizontal="center"/>
    </xf>
    <xf numFmtId="44" fontId="9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2" fontId="12" fillId="3" borderId="16" xfId="0" applyNumberFormat="1" applyFont="1" applyFill="1" applyBorder="1" applyAlignment="1" applyProtection="1">
      <alignment horizontal="center"/>
      <protection locked="0"/>
    </xf>
    <xf numFmtId="2" fontId="12" fillId="3" borderId="3" xfId="0" applyNumberFormat="1" applyFont="1" applyFill="1" applyBorder="1" applyAlignment="1" applyProtection="1">
      <alignment horizontal="center"/>
      <protection locked="0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2" fontId="12" fillId="3" borderId="4" xfId="0" applyNumberFormat="1" applyFont="1" applyFill="1" applyBorder="1" applyAlignment="1" applyProtection="1">
      <alignment horizontal="center"/>
      <protection locked="0"/>
    </xf>
    <xf numFmtId="2" fontId="12" fillId="3" borderId="0" xfId="0" applyNumberFormat="1" applyFont="1" applyFill="1" applyAlignment="1" applyProtection="1">
      <alignment horizontal="center"/>
      <protection locked="0"/>
    </xf>
    <xf numFmtId="2" fontId="12" fillId="3" borderId="14" xfId="0" applyNumberFormat="1" applyFont="1" applyFill="1" applyBorder="1" applyAlignment="1" applyProtection="1">
      <alignment horizontal="center"/>
      <protection locked="0"/>
    </xf>
    <xf numFmtId="2" fontId="12" fillId="3" borderId="18" xfId="0" applyNumberFormat="1" applyFont="1" applyFill="1" applyBorder="1" applyAlignment="1" applyProtection="1">
      <alignment horizontal="center"/>
      <protection locked="0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2" fontId="12" fillId="3" borderId="1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96520</xdr:colOff>
      <xdr:row>13</xdr:row>
      <xdr:rowOff>69944</xdr:rowOff>
    </xdr:from>
    <xdr:to>
      <xdr:col>17</xdr:col>
      <xdr:colOff>48961</xdr:colOff>
      <xdr:row>19</xdr:row>
      <xdr:rowOff>51843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440" y="2615024"/>
          <a:ext cx="5742371" cy="1079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182880</xdr:colOff>
      <xdr:row>3</xdr:row>
      <xdr:rowOff>158508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1240" cy="8443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71120</xdr:rowOff>
    </xdr:from>
    <xdr:to>
      <xdr:col>2</xdr:col>
      <xdr:colOff>115228</xdr:colOff>
      <xdr:row>38</xdr:row>
      <xdr:rowOff>294640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55840"/>
          <a:ext cx="719748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.services@wv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22"/>
  <sheetViews>
    <sheetView tabSelected="1" topLeftCell="A35" zoomScale="150" zoomScaleNormal="150" zoomScalePageLayoutView="150" workbookViewId="0">
      <selection activeCell="D40" sqref="D40:F40"/>
    </sheetView>
  </sheetViews>
  <sheetFormatPr defaultColWidth="3.85546875" defaultRowHeight="15" x14ac:dyDescent="0.25"/>
  <cols>
    <col min="1" max="1" width="3.28515625" style="54" customWidth="1"/>
    <col min="2" max="2" width="5.42578125" customWidth="1"/>
    <col min="3" max="3" width="3.5703125" customWidth="1"/>
    <col min="4" max="5" width="7.42578125" customWidth="1"/>
    <col min="6" max="6" width="3.28515625" customWidth="1"/>
    <col min="7" max="8" width="7.42578125" customWidth="1"/>
    <col min="9" max="12" width="6.42578125" customWidth="1"/>
    <col min="13" max="13" width="6.140625" customWidth="1"/>
    <col min="14" max="14" width="5.7109375" customWidth="1"/>
    <col min="15" max="15" width="0.5703125" customWidth="1"/>
    <col min="16" max="16" width="3.42578125" customWidth="1"/>
    <col min="17" max="17" width="2.85546875" customWidth="1"/>
    <col min="18" max="18" width="5.28515625" customWidth="1"/>
    <col min="19" max="21" width="6.85546875" customWidth="1"/>
    <col min="22" max="22" width="10.85546875" customWidth="1"/>
    <col min="23" max="23" width="2.28515625" customWidth="1"/>
    <col min="25" max="25" width="1.5703125" customWidth="1"/>
  </cols>
  <sheetData>
    <row r="1" spans="1:26" ht="18.75" x14ac:dyDescent="0.3">
      <c r="A1" s="29"/>
      <c r="B1" s="19"/>
      <c r="C1" s="131" t="s">
        <v>0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9"/>
      <c r="X1" s="19"/>
      <c r="Y1" s="19"/>
      <c r="Z1" s="19"/>
    </row>
    <row r="2" spans="1:26" ht="18.75" x14ac:dyDescent="0.25">
      <c r="A2" s="29"/>
      <c r="B2" s="19"/>
      <c r="C2" s="136" t="s">
        <v>77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9"/>
      <c r="X2" s="19"/>
      <c r="Y2" s="19"/>
      <c r="Z2" s="19"/>
    </row>
    <row r="3" spans="1:26" ht="18.75" x14ac:dyDescent="0.25">
      <c r="A3" s="29"/>
      <c r="B3" s="19"/>
      <c r="C3" s="132" t="s">
        <v>15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9"/>
      <c r="X3" s="19"/>
      <c r="Y3" s="19"/>
      <c r="Z3" s="19"/>
    </row>
    <row r="4" spans="1:26" x14ac:dyDescent="0.25">
      <c r="A4" s="2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29" t="s">
        <v>16</v>
      </c>
      <c r="B5" s="137" t="s">
        <v>24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29" t="s">
        <v>17</v>
      </c>
      <c r="B6" s="137" t="s">
        <v>37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9"/>
      <c r="X6" s="19"/>
      <c r="Y6" s="19"/>
      <c r="Z6" s="19"/>
    </row>
    <row r="7" spans="1:26" ht="15" customHeight="1" x14ac:dyDescent="0.25">
      <c r="A7" s="29" t="s">
        <v>19</v>
      </c>
      <c r="B7" s="133" t="s">
        <v>18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9"/>
      <c r="X7" s="19"/>
      <c r="Y7" s="19"/>
      <c r="Z7" s="19"/>
    </row>
    <row r="8" spans="1:26" ht="15" customHeight="1" x14ac:dyDescent="0.25">
      <c r="A8" s="29" t="s">
        <v>20</v>
      </c>
      <c r="B8" s="133" t="s">
        <v>47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9"/>
      <c r="X8" s="19"/>
      <c r="Y8" s="19"/>
      <c r="Z8" s="19"/>
    </row>
    <row r="9" spans="1:26" x14ac:dyDescent="0.25">
      <c r="A9" s="29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9"/>
      <c r="X9" s="19"/>
      <c r="Y9" s="19"/>
      <c r="Z9" s="19"/>
    </row>
    <row r="10" spans="1:26" x14ac:dyDescent="0.25">
      <c r="A10" s="29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9"/>
      <c r="X10" s="19"/>
      <c r="Y10" s="19"/>
      <c r="Z10" s="19"/>
    </row>
    <row r="11" spans="1:26" ht="15" customHeight="1" x14ac:dyDescent="0.25">
      <c r="A11" s="29" t="s">
        <v>35</v>
      </c>
      <c r="B11" s="133" t="s">
        <v>66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9"/>
      <c r="X11" s="19"/>
      <c r="Y11" s="19"/>
      <c r="Z11" s="19"/>
    </row>
    <row r="12" spans="1:26" x14ac:dyDescent="0.25">
      <c r="A12" s="29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9"/>
      <c r="X12" s="19"/>
      <c r="Y12" s="19"/>
      <c r="Z12" s="19"/>
    </row>
    <row r="13" spans="1:26" x14ac:dyDescent="0.25">
      <c r="A13" s="29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9"/>
      <c r="X13" s="19"/>
      <c r="Y13" s="19"/>
      <c r="Z13" s="19"/>
    </row>
    <row r="14" spans="1:26" x14ac:dyDescent="0.25">
      <c r="A14" s="29"/>
      <c r="B14" s="48" t="s">
        <v>63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9"/>
      <c r="X14" s="19"/>
      <c r="Y14" s="19"/>
      <c r="Z14" s="19"/>
    </row>
    <row r="15" spans="1:26" x14ac:dyDescent="0.25">
      <c r="A15" s="29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19"/>
      <c r="X15" s="19"/>
      <c r="Y15" s="19"/>
      <c r="Z15" s="19"/>
    </row>
    <row r="16" spans="1:26" x14ac:dyDescent="0.25">
      <c r="A16" s="2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x14ac:dyDescent="0.25">
      <c r="A17" s="2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2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x14ac:dyDescent="0.25">
      <c r="A19" s="2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2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" customHeight="1" x14ac:dyDescent="0.25">
      <c r="A21" s="29" t="s">
        <v>36</v>
      </c>
      <c r="B21" s="134" t="s">
        <v>48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9"/>
      <c r="X21" s="19"/>
      <c r="Y21" s="19"/>
      <c r="Z21" s="19"/>
    </row>
    <row r="22" spans="1:26" ht="26.45" customHeight="1" x14ac:dyDescent="0.25">
      <c r="A22" s="29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9"/>
      <c r="X22" s="19"/>
      <c r="Y22" s="19"/>
      <c r="Z22" s="19"/>
    </row>
    <row r="23" spans="1:26" ht="15" customHeight="1" x14ac:dyDescent="0.25">
      <c r="A23" s="29" t="s">
        <v>21</v>
      </c>
      <c r="B23" s="135" t="s">
        <v>67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9"/>
      <c r="X23" s="19"/>
      <c r="Y23" s="19"/>
      <c r="Z23" s="19"/>
    </row>
    <row r="24" spans="1:26" x14ac:dyDescent="0.25">
      <c r="A24" s="29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9"/>
      <c r="X24" s="19"/>
      <c r="Y24" s="19"/>
      <c r="Z24" s="19"/>
    </row>
    <row r="25" spans="1:26" x14ac:dyDescent="0.25">
      <c r="A25" s="29" t="s">
        <v>22</v>
      </c>
      <c r="B25" s="19" t="s">
        <v>76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29" t="s">
        <v>23</v>
      </c>
      <c r="B26" t="s">
        <v>72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25">
      <c r="A27" s="29" t="s">
        <v>74</v>
      </c>
      <c r="B27" s="19" t="s">
        <v>73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5">
      <c r="A28" s="2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x14ac:dyDescent="0.25">
      <c r="A29" s="2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x14ac:dyDescent="0.25">
      <c r="A30" s="2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25">
      <c r="A31" s="2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5">
      <c r="A32" s="2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39" ht="57" customHeight="1" x14ac:dyDescent="0.25">
      <c r="A33" s="2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39" x14ac:dyDescent="0.25">
      <c r="A34" s="2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39" x14ac:dyDescent="0.25">
      <c r="A35" s="2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39" x14ac:dyDescent="0.25">
      <c r="A36" s="2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39" s="51" customFormat="1" ht="17.25" customHeight="1" x14ac:dyDescent="0.3">
      <c r="A37" s="28"/>
      <c r="B37" s="18"/>
      <c r="C37" s="131" t="s">
        <v>0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11"/>
      <c r="W37" s="18"/>
      <c r="X37" s="26" t="s">
        <v>29</v>
      </c>
      <c r="Z37" s="49"/>
      <c r="AA37" s="49"/>
      <c r="AB37" s="49"/>
      <c r="AC37" s="49"/>
      <c r="AD37" s="50"/>
      <c r="AE37" s="50"/>
      <c r="AF37" s="50"/>
    </row>
    <row r="38" spans="1:39" ht="12" customHeight="1" x14ac:dyDescent="0.25">
      <c r="A38" s="29"/>
      <c r="B38" s="20"/>
      <c r="C38" s="132" t="s">
        <v>77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12"/>
      <c r="V38" s="20"/>
      <c r="W38" s="20"/>
      <c r="X38" s="20"/>
      <c r="Y38" s="49"/>
      <c r="Z38" s="49"/>
      <c r="AA38" s="53"/>
      <c r="AB38" s="53"/>
      <c r="AC38" s="53"/>
      <c r="AD38" s="50"/>
      <c r="AE38" s="50"/>
      <c r="AF38" s="50"/>
    </row>
    <row r="39" spans="1:39" ht="24.75" customHeight="1" x14ac:dyDescent="0.45">
      <c r="A39" s="29"/>
      <c r="B39" s="20"/>
      <c r="C39" s="20"/>
      <c r="D39" s="20"/>
      <c r="E39" s="19"/>
      <c r="F39" s="20"/>
      <c r="G39" s="2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3"/>
      <c r="W39" s="13"/>
      <c r="X39" s="13"/>
      <c r="Y39" s="29"/>
      <c r="Z39" s="29"/>
      <c r="AA39" s="54"/>
      <c r="AB39" s="54"/>
      <c r="AC39" s="54"/>
      <c r="AD39" s="54"/>
      <c r="AE39" s="54"/>
    </row>
    <row r="40" spans="1:39" s="55" customFormat="1" ht="12" customHeight="1" x14ac:dyDescent="0.25">
      <c r="A40" s="140"/>
      <c r="B40" s="140"/>
      <c r="C40" s="140"/>
      <c r="D40" s="140"/>
      <c r="E40" s="140"/>
      <c r="F40" s="140"/>
      <c r="G40" s="140"/>
      <c r="H40" s="140"/>
      <c r="I40" s="140" t="s">
        <v>58</v>
      </c>
      <c r="J40" s="140"/>
      <c r="K40" s="22"/>
      <c r="L40" s="142">
        <v>45218</v>
      </c>
      <c r="M40" s="142"/>
      <c r="N40" s="141" t="str">
        <f>IF(I40="Dec - Jan",L40+365,"")</f>
        <v/>
      </c>
      <c r="O40" s="141"/>
      <c r="P40" s="47"/>
      <c r="Q40" s="25"/>
      <c r="R40" s="15" t="s">
        <v>12</v>
      </c>
      <c r="S40" s="16"/>
      <c r="T40" s="14"/>
      <c r="U40" s="14"/>
      <c r="V40" s="14"/>
      <c r="W40" s="14"/>
      <c r="X40" s="14"/>
      <c r="Y40" s="14"/>
      <c r="Z40" s="14"/>
      <c r="AB40" s="52"/>
      <c r="AC40" s="52"/>
      <c r="AD40" s="52"/>
      <c r="AE40" s="52"/>
      <c r="AF40" s="52"/>
      <c r="AG40" s="52"/>
      <c r="AH40" s="52"/>
      <c r="AI40" s="52"/>
      <c r="AJ40" s="52"/>
      <c r="AK40" s="20"/>
      <c r="AL40" s="20"/>
      <c r="AM40" s="20"/>
    </row>
    <row r="41" spans="1:39" s="55" customFormat="1" ht="11.25" customHeight="1" x14ac:dyDescent="0.25">
      <c r="A41" s="139" t="s">
        <v>2</v>
      </c>
      <c r="B41" s="139"/>
      <c r="C41" s="139"/>
      <c r="D41" s="139" t="s">
        <v>3</v>
      </c>
      <c r="E41" s="139"/>
      <c r="F41" s="139"/>
      <c r="G41" s="121" t="s">
        <v>4</v>
      </c>
      <c r="H41" s="121"/>
      <c r="I41" s="121" t="s">
        <v>5</v>
      </c>
      <c r="J41" s="121"/>
      <c r="K41" s="43"/>
      <c r="L41" s="121" t="s">
        <v>6</v>
      </c>
      <c r="M41" s="121"/>
      <c r="N41" s="8"/>
      <c r="O41" s="8"/>
      <c r="P41" s="8"/>
      <c r="Q41" s="30"/>
      <c r="R41" s="14"/>
      <c r="S41" s="14"/>
      <c r="T41" s="14"/>
      <c r="U41" s="14"/>
      <c r="V41" s="14"/>
      <c r="W41" s="14"/>
      <c r="X41" s="14"/>
      <c r="Y41" s="14"/>
      <c r="Z41" s="14"/>
      <c r="AC41" s="56"/>
      <c r="AD41" s="57"/>
      <c r="AE41" s="45"/>
      <c r="AF41" s="56"/>
      <c r="AG41" s="56"/>
      <c r="AH41" s="12"/>
      <c r="AI41" s="12"/>
      <c r="AJ41" s="57"/>
      <c r="AK41" s="14"/>
      <c r="AL41" s="14"/>
      <c r="AM41" s="14"/>
    </row>
    <row r="42" spans="1:39" s="55" customFormat="1" ht="12" customHeight="1" x14ac:dyDescent="0.25">
      <c r="A42" s="46"/>
      <c r="B42" s="14"/>
      <c r="C42" s="2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4"/>
      <c r="R42" s="144"/>
      <c r="S42" s="144"/>
      <c r="T42" s="144"/>
      <c r="U42" s="144"/>
      <c r="V42" s="14"/>
      <c r="W42" s="14"/>
      <c r="X42" s="14"/>
      <c r="Y42" s="14"/>
      <c r="Z42" s="14"/>
      <c r="AC42" s="56"/>
      <c r="AD42" s="57"/>
      <c r="AE42" s="45"/>
      <c r="AF42" s="56"/>
      <c r="AG42" s="56"/>
      <c r="AH42" s="12"/>
      <c r="AI42" s="12"/>
      <c r="AJ42" s="57"/>
      <c r="AK42" s="14"/>
      <c r="AL42" s="14"/>
      <c r="AM42" s="14"/>
    </row>
    <row r="43" spans="1:39" s="55" customFormat="1" ht="12" customHeight="1" x14ac:dyDescent="0.25">
      <c r="A43" s="14"/>
      <c r="B43" s="14"/>
      <c r="C43" s="46"/>
      <c r="D43" s="14"/>
      <c r="E43" s="14"/>
      <c r="F43" s="23"/>
      <c r="G43" s="14"/>
      <c r="H43" s="14"/>
      <c r="I43" s="14"/>
      <c r="J43" s="117" t="s">
        <v>28</v>
      </c>
      <c r="K43" s="118"/>
      <c r="L43" s="119"/>
      <c r="M43" s="76"/>
      <c r="N43" s="87"/>
      <c r="O43" s="14"/>
      <c r="P43" s="14"/>
      <c r="Q43" s="139" t="s">
        <v>13</v>
      </c>
      <c r="R43" s="139"/>
      <c r="S43" s="139"/>
      <c r="T43" s="139"/>
      <c r="U43" s="43"/>
      <c r="V43" s="27"/>
      <c r="W43" s="14"/>
      <c r="X43" s="14"/>
      <c r="Y43" s="14"/>
      <c r="Z43" s="14"/>
      <c r="AC43" s="56"/>
      <c r="AD43" s="57"/>
      <c r="AE43" s="45"/>
      <c r="AF43" s="56"/>
      <c r="AG43" s="56"/>
      <c r="AH43" s="12"/>
      <c r="AI43" s="12"/>
      <c r="AJ43" s="57"/>
      <c r="AK43" s="14"/>
      <c r="AL43" s="14"/>
      <c r="AM43" s="14"/>
    </row>
    <row r="44" spans="1:39" s="58" customFormat="1" ht="24" customHeight="1" x14ac:dyDescent="0.2">
      <c r="A44" s="114" t="s">
        <v>62</v>
      </c>
      <c r="B44" s="115"/>
      <c r="C44" s="116"/>
      <c r="D44" s="35" t="s">
        <v>14</v>
      </c>
      <c r="E44" s="36" t="s">
        <v>25</v>
      </c>
      <c r="F44" s="35"/>
      <c r="G44" s="35" t="s">
        <v>14</v>
      </c>
      <c r="H44" s="36" t="s">
        <v>25</v>
      </c>
      <c r="I44" s="37" t="s">
        <v>1</v>
      </c>
      <c r="J44" s="35" t="s">
        <v>45</v>
      </c>
      <c r="K44" s="35" t="s">
        <v>9</v>
      </c>
      <c r="L44" s="35" t="s">
        <v>64</v>
      </c>
      <c r="M44" s="86"/>
      <c r="N44" s="86"/>
      <c r="O44" s="38"/>
      <c r="P44" s="38"/>
      <c r="Q44" s="34"/>
      <c r="R44" s="34"/>
      <c r="S44" s="34"/>
      <c r="T44" s="34"/>
      <c r="U44" s="34"/>
      <c r="V44" s="39"/>
      <c r="W44" s="38"/>
      <c r="X44" s="38"/>
      <c r="Y44" s="38"/>
      <c r="Z44" s="38"/>
      <c r="AB44" s="59"/>
      <c r="AC44" s="60"/>
      <c r="AD44" s="61"/>
      <c r="AE44" s="61"/>
      <c r="AF44" s="60"/>
      <c r="AG44" s="60"/>
      <c r="AH44" s="62"/>
      <c r="AI44" s="62"/>
      <c r="AJ44" s="61"/>
      <c r="AK44" s="63"/>
      <c r="AL44" s="63"/>
      <c r="AM44" s="63"/>
    </row>
    <row r="45" spans="1:39" s="64" customFormat="1" ht="12" customHeight="1" x14ac:dyDescent="0.2">
      <c r="A45" s="123" t="str">
        <f>IF(I40="Jan - Feb","January",IF(I40="Feb - Mar","February",IF(I40="Mar - Apr","March",IF(I40="Apr - May","April",IF(I40="May - Jun","May",IF(I40="Jun - Jul","June",IF(I40="Jul - Aug","July",IF(I40="Aug - Sep","August",IF(I40="Sep - Oct","September",IF(I40="Oct - Nov","October",IF(I40="Nov - Dec","November",IF(I40="Dec - Jan","December",))))))))))))</f>
        <v>October</v>
      </c>
      <c r="B45" s="97" t="str">
        <f>IF(J86=1,"SUN",IF(J86=2,"MON",IF(J86=3,"TUE",IF(J86=4,"WED",IF(J86=5,"THUR",IF(J86=6,"FRI",IF(J86=7,"SAT","")))))))</f>
        <v>MON</v>
      </c>
      <c r="C45" s="92">
        <f>C75+1</f>
        <v>16</v>
      </c>
      <c r="D45" s="1"/>
      <c r="E45" s="6"/>
      <c r="F45" s="127"/>
      <c r="G45" s="1"/>
      <c r="H45" s="6"/>
      <c r="I45" s="9"/>
      <c r="J45" s="3"/>
      <c r="K45" s="3"/>
      <c r="L45" s="3"/>
      <c r="M45" s="88"/>
      <c r="N45" s="91"/>
      <c r="O45" s="31"/>
      <c r="P45" s="117" t="str">
        <f>IF(NOT(ISBLANK(Q40)),"Substitute","Community Ed.")</f>
        <v>Community Ed.</v>
      </c>
      <c r="Q45" s="118"/>
      <c r="R45" s="118"/>
      <c r="S45" s="118"/>
      <c r="T45" s="118"/>
      <c r="U45" s="118"/>
      <c r="V45" s="119"/>
      <c r="W45" s="31"/>
      <c r="X45" s="31"/>
      <c r="Y45" s="31"/>
      <c r="Z45" s="31"/>
      <c r="AB45" s="65"/>
      <c r="AC45" s="66"/>
      <c r="AD45" s="67"/>
      <c r="AE45" s="12"/>
      <c r="AF45" s="12"/>
      <c r="AG45" s="12"/>
      <c r="AH45" s="12"/>
      <c r="AI45" s="12"/>
      <c r="AJ45" s="12"/>
      <c r="AK45" s="121"/>
      <c r="AL45" s="121"/>
      <c r="AM45" s="121"/>
    </row>
    <row r="46" spans="1:39" s="12" customFormat="1" ht="12" customHeight="1" x14ac:dyDescent="0.2">
      <c r="A46" s="123"/>
      <c r="B46" s="97" t="str">
        <f t="shared" ref="B46:B75" si="0">IF(J87=1,"SUN",IF(J87=2,"MON",IF(J87=3,"TUE",IF(J87=4,"WED",IF(J87=5,"THUR",IF(J87=6,"FRI",IF(J87=7,"SAT","")))))))</f>
        <v>TUE</v>
      </c>
      <c r="C46" s="93">
        <f t="shared" ref="C46:C57" si="1">C45+1</f>
        <v>17</v>
      </c>
      <c r="D46" s="1"/>
      <c r="E46" s="6"/>
      <c r="F46" s="128"/>
      <c r="G46" s="1"/>
      <c r="H46" s="6"/>
      <c r="I46" s="9">
        <f t="shared" ref="I46:I75" si="2">(IF(AND(E46&gt;0,E46&lt;D46),ROUND(((E46+1)-D46)*24/0.25,0)*0.25,ROUND((E46-D46)*24/0.25,0)*0.25))+(IF(AND(H46&gt;0,H46&lt;G46),ROUND(((H46+1)-G46)*24/0.25,0)*0.25,ROUND((H46-G46)*24/0.25,0)*0.25))</f>
        <v>0</v>
      </c>
      <c r="J46" s="3"/>
      <c r="K46" s="3"/>
      <c r="L46" s="3"/>
      <c r="M46" s="88"/>
      <c r="N46" s="88"/>
      <c r="O46" s="8"/>
      <c r="P46" s="8"/>
      <c r="Q46" s="31"/>
      <c r="R46" s="31"/>
      <c r="S46" s="105" t="s">
        <v>10</v>
      </c>
      <c r="T46" s="130" t="s">
        <v>11</v>
      </c>
      <c r="U46" s="130"/>
      <c r="V46" s="105" t="s">
        <v>65</v>
      </c>
      <c r="W46" s="8"/>
      <c r="X46" s="8"/>
      <c r="Y46" s="8"/>
      <c r="Z46" s="8"/>
      <c r="AB46" s="65"/>
      <c r="AC46" s="66"/>
      <c r="AD46" s="67"/>
      <c r="AK46" s="43"/>
      <c r="AL46" s="43"/>
      <c r="AM46" s="43"/>
    </row>
    <row r="47" spans="1:39" s="12" customFormat="1" ht="12" customHeight="1" x14ac:dyDescent="0.2">
      <c r="A47" s="123"/>
      <c r="B47" s="97" t="str">
        <f t="shared" si="0"/>
        <v>WED</v>
      </c>
      <c r="C47" s="93">
        <f t="shared" si="1"/>
        <v>18</v>
      </c>
      <c r="D47" s="1"/>
      <c r="E47" s="6"/>
      <c r="F47" s="128"/>
      <c r="G47" s="1"/>
      <c r="H47" s="6"/>
      <c r="I47" s="9">
        <f t="shared" si="2"/>
        <v>0</v>
      </c>
      <c r="J47" s="3"/>
      <c r="K47" s="3"/>
      <c r="L47" s="3"/>
      <c r="M47" s="88"/>
      <c r="N47" s="88"/>
      <c r="O47" s="8"/>
      <c r="P47" s="125" t="s">
        <v>34</v>
      </c>
      <c r="Q47" s="125"/>
      <c r="R47" s="138"/>
      <c r="S47" s="102">
        <f>IF(SUM(J45:L75)=SUM(I45:I75),SUM(J45:J75),0)</f>
        <v>0</v>
      </c>
      <c r="T47" s="145"/>
      <c r="U47" s="146"/>
      <c r="V47" s="101">
        <f>ROUND(S47*T47,2)</f>
        <v>0</v>
      </c>
      <c r="W47" s="8"/>
      <c r="X47" s="8"/>
      <c r="Y47" s="8"/>
      <c r="Z47" s="8"/>
      <c r="AF47" s="68"/>
      <c r="AG47" s="65"/>
      <c r="AH47" s="69"/>
      <c r="AI47" s="70"/>
      <c r="AJ47" s="70"/>
      <c r="AK47" s="8"/>
      <c r="AL47" s="8"/>
      <c r="AM47" s="8"/>
    </row>
    <row r="48" spans="1:39" s="12" customFormat="1" ht="12" customHeight="1" x14ac:dyDescent="0.2">
      <c r="A48" s="123"/>
      <c r="B48" s="97" t="str">
        <f t="shared" si="0"/>
        <v>THUR</v>
      </c>
      <c r="C48" s="93">
        <f t="shared" si="1"/>
        <v>19</v>
      </c>
      <c r="D48" s="1"/>
      <c r="E48" s="6"/>
      <c r="F48" s="128"/>
      <c r="G48" s="1"/>
      <c r="H48" s="6"/>
      <c r="I48" s="9">
        <f t="shared" si="2"/>
        <v>0</v>
      </c>
      <c r="J48" s="3"/>
      <c r="K48" s="3"/>
      <c r="L48" s="3"/>
      <c r="M48" s="88"/>
      <c r="N48" s="88"/>
      <c r="O48" s="8"/>
      <c r="P48" s="125" t="s">
        <v>31</v>
      </c>
      <c r="Q48" s="125"/>
      <c r="R48" s="138"/>
      <c r="S48" s="102">
        <f>IF(T48&gt;0,S47,)</f>
        <v>0</v>
      </c>
      <c r="T48" s="145"/>
      <c r="U48" s="146"/>
      <c r="V48" s="101">
        <f t="shared" ref="V48:V52" si="3">ROUND(S48*T48,2)</f>
        <v>0</v>
      </c>
      <c r="W48" s="8"/>
      <c r="X48" s="8"/>
      <c r="Y48" s="8"/>
      <c r="Z48" s="8"/>
    </row>
    <row r="49" spans="1:33" s="12" customFormat="1" ht="12" customHeight="1" x14ac:dyDescent="0.2">
      <c r="A49" s="123"/>
      <c r="B49" s="97" t="str">
        <f t="shared" si="0"/>
        <v>FRI</v>
      </c>
      <c r="C49" s="93">
        <f t="shared" si="1"/>
        <v>20</v>
      </c>
      <c r="D49" s="1"/>
      <c r="E49" s="6"/>
      <c r="F49" s="128"/>
      <c r="G49" s="1"/>
      <c r="H49" s="6"/>
      <c r="I49" s="9">
        <f t="shared" si="2"/>
        <v>0</v>
      </c>
      <c r="J49" s="3"/>
      <c r="K49" s="3"/>
      <c r="L49" s="3"/>
      <c r="M49" s="88"/>
      <c r="N49" s="88"/>
      <c r="O49" s="8"/>
      <c r="P49" s="125" t="s">
        <v>33</v>
      </c>
      <c r="Q49" s="125"/>
      <c r="R49" s="138"/>
      <c r="S49" s="102">
        <f>IF(SUM(J45:L75)=SUM(I45:I75),SUM(K45:K75),0)</f>
        <v>0</v>
      </c>
      <c r="T49" s="145"/>
      <c r="U49" s="146"/>
      <c r="V49" s="101">
        <f t="shared" si="3"/>
        <v>0</v>
      </c>
      <c r="W49" s="8"/>
      <c r="X49" s="8"/>
      <c r="Y49" s="8"/>
      <c r="Z49" s="8"/>
    </row>
    <row r="50" spans="1:33" s="12" customFormat="1" ht="12" customHeight="1" x14ac:dyDescent="0.2">
      <c r="A50" s="123"/>
      <c r="B50" s="97" t="str">
        <f t="shared" si="0"/>
        <v>SAT</v>
      </c>
      <c r="C50" s="93">
        <f t="shared" si="1"/>
        <v>21</v>
      </c>
      <c r="D50" s="1"/>
      <c r="E50" s="6"/>
      <c r="F50" s="128"/>
      <c r="G50" s="1"/>
      <c r="H50" s="6"/>
      <c r="I50" s="9">
        <f t="shared" si="2"/>
        <v>0</v>
      </c>
      <c r="J50" s="3"/>
      <c r="K50" s="3"/>
      <c r="L50" s="3"/>
      <c r="M50" s="88"/>
      <c r="N50" s="88"/>
      <c r="O50" s="8"/>
      <c r="P50" s="125" t="s">
        <v>31</v>
      </c>
      <c r="Q50" s="125"/>
      <c r="R50" s="138"/>
      <c r="S50" s="102">
        <f>IF(T50&gt;0,S49,)</f>
        <v>0</v>
      </c>
      <c r="T50" s="145"/>
      <c r="U50" s="146"/>
      <c r="V50" s="101">
        <f t="shared" si="3"/>
        <v>0</v>
      </c>
      <c r="W50" s="8"/>
      <c r="X50" s="8"/>
      <c r="Y50" s="8"/>
      <c r="Z50" s="8"/>
      <c r="AB50" s="71"/>
      <c r="AC50" s="71"/>
      <c r="AD50" s="71"/>
      <c r="AE50" s="71"/>
      <c r="AF50" s="71"/>
      <c r="AG50" s="71"/>
    </row>
    <row r="51" spans="1:33" s="12" customFormat="1" ht="12" customHeight="1" x14ac:dyDescent="0.2">
      <c r="A51" s="123"/>
      <c r="B51" s="97" t="str">
        <f t="shared" si="0"/>
        <v>SUN</v>
      </c>
      <c r="C51" s="93">
        <f t="shared" si="1"/>
        <v>22</v>
      </c>
      <c r="D51" s="1"/>
      <c r="E51" s="6"/>
      <c r="F51" s="128"/>
      <c r="G51" s="1"/>
      <c r="H51" s="6"/>
      <c r="I51" s="9">
        <f t="shared" si="2"/>
        <v>0</v>
      </c>
      <c r="J51" s="3"/>
      <c r="K51" s="3"/>
      <c r="L51" s="3"/>
      <c r="M51" s="88"/>
      <c r="N51" s="88"/>
      <c r="O51" s="8"/>
      <c r="P51" s="125" t="s">
        <v>32</v>
      </c>
      <c r="Q51" s="125"/>
      <c r="R51" s="138"/>
      <c r="S51" s="102">
        <f>IF(SUM(J45:L75)=SUM(I45:I75),SUM(L45:L75),0)</f>
        <v>0</v>
      </c>
      <c r="T51" s="145"/>
      <c r="U51" s="146"/>
      <c r="V51" s="101">
        <f t="shared" si="3"/>
        <v>0</v>
      </c>
      <c r="W51" s="8"/>
      <c r="X51" s="8"/>
      <c r="Y51" s="8"/>
      <c r="Z51" s="8"/>
      <c r="AB51" s="70"/>
      <c r="AC51" s="70"/>
      <c r="AD51" s="70"/>
      <c r="AE51" s="70"/>
      <c r="AF51" s="70"/>
      <c r="AG51" s="70"/>
    </row>
    <row r="52" spans="1:33" s="12" customFormat="1" ht="12" customHeight="1" x14ac:dyDescent="0.2">
      <c r="A52" s="123"/>
      <c r="B52" s="97" t="str">
        <f t="shared" si="0"/>
        <v>MON</v>
      </c>
      <c r="C52" s="93">
        <f t="shared" si="1"/>
        <v>23</v>
      </c>
      <c r="D52" s="1"/>
      <c r="E52" s="6"/>
      <c r="F52" s="128"/>
      <c r="G52" s="1"/>
      <c r="H52" s="6"/>
      <c r="I52" s="9">
        <f t="shared" si="2"/>
        <v>0</v>
      </c>
      <c r="J52" s="3"/>
      <c r="K52" s="3"/>
      <c r="L52" s="3"/>
      <c r="M52" s="88"/>
      <c r="N52" s="88"/>
      <c r="O52" s="8"/>
      <c r="P52" s="125" t="s">
        <v>31</v>
      </c>
      <c r="Q52" s="125"/>
      <c r="R52" s="125"/>
      <c r="S52" s="102">
        <f>IF(T52&gt;0,S51,)</f>
        <v>0</v>
      </c>
      <c r="T52" s="145"/>
      <c r="U52" s="146"/>
      <c r="V52" s="101">
        <f t="shared" si="3"/>
        <v>0</v>
      </c>
      <c r="W52" s="8"/>
      <c r="X52" s="8"/>
      <c r="Y52" s="8"/>
      <c r="Z52" s="8"/>
      <c r="AB52" s="70"/>
      <c r="AC52" s="70"/>
      <c r="AD52" s="70"/>
      <c r="AE52" s="70"/>
      <c r="AF52" s="70"/>
      <c r="AG52" s="70"/>
    </row>
    <row r="53" spans="1:33" s="12" customFormat="1" ht="12" customHeight="1" x14ac:dyDescent="0.2">
      <c r="A53" s="123"/>
      <c r="B53" s="97" t="str">
        <f t="shared" si="0"/>
        <v>TUE</v>
      </c>
      <c r="C53" s="93">
        <f t="shared" si="1"/>
        <v>24</v>
      </c>
      <c r="D53" s="1"/>
      <c r="E53" s="6"/>
      <c r="F53" s="128"/>
      <c r="G53" s="1"/>
      <c r="H53" s="6"/>
      <c r="I53" s="9">
        <f t="shared" si="2"/>
        <v>0</v>
      </c>
      <c r="J53" s="3"/>
      <c r="K53" s="3"/>
      <c r="L53" s="3"/>
      <c r="M53" s="88"/>
      <c r="N53" s="88"/>
      <c r="O53" s="8"/>
      <c r="P53" s="126" t="s">
        <v>30</v>
      </c>
      <c r="Q53" s="126"/>
      <c r="R53" s="126"/>
      <c r="S53" s="104">
        <f>ROUND(SUM(S47,S49,S51),2)</f>
        <v>0</v>
      </c>
      <c r="T53" s="147"/>
      <c r="U53" s="148"/>
      <c r="V53" s="103">
        <f>ROUND(SUM(V47:V52),2)</f>
        <v>0</v>
      </c>
      <c r="W53" s="8"/>
      <c r="X53" s="8"/>
      <c r="Y53" s="8"/>
      <c r="Z53" s="8"/>
      <c r="AB53" s="70"/>
      <c r="AC53" s="70"/>
      <c r="AD53" s="70"/>
      <c r="AE53" s="70"/>
      <c r="AF53" s="70"/>
      <c r="AG53" s="70"/>
    </row>
    <row r="54" spans="1:33" s="12" customFormat="1" ht="12" customHeight="1" x14ac:dyDescent="0.2">
      <c r="A54" s="123"/>
      <c r="B54" s="97" t="str">
        <f t="shared" si="0"/>
        <v>WED</v>
      </c>
      <c r="C54" s="93">
        <f t="shared" si="1"/>
        <v>25</v>
      </c>
      <c r="D54" s="1"/>
      <c r="E54" s="6"/>
      <c r="F54" s="128"/>
      <c r="G54" s="1"/>
      <c r="H54" s="6"/>
      <c r="I54" s="9">
        <f t="shared" si="2"/>
        <v>0</v>
      </c>
      <c r="J54" s="3"/>
      <c r="K54" s="3"/>
      <c r="L54" s="3"/>
      <c r="M54" s="88"/>
      <c r="N54" s="88"/>
      <c r="O54" s="8"/>
      <c r="P54" s="89"/>
      <c r="Q54" s="143"/>
      <c r="R54" s="143"/>
      <c r="S54" s="90"/>
      <c r="T54" s="90"/>
      <c r="U54" s="90"/>
      <c r="V54" s="90"/>
      <c r="W54" s="8"/>
      <c r="X54" s="8"/>
      <c r="Y54" s="8"/>
      <c r="Z54" s="8"/>
      <c r="AB54" s="70"/>
      <c r="AC54" s="70"/>
      <c r="AD54" s="70"/>
      <c r="AE54" s="70"/>
      <c r="AF54" s="70"/>
      <c r="AG54" s="70"/>
    </row>
    <row r="55" spans="1:33" s="12" customFormat="1" ht="12" customHeight="1" x14ac:dyDescent="0.2">
      <c r="A55" s="123"/>
      <c r="B55" s="97" t="str">
        <f t="shared" si="0"/>
        <v>THUR</v>
      </c>
      <c r="C55" s="93">
        <f t="shared" si="1"/>
        <v>26</v>
      </c>
      <c r="D55" s="1"/>
      <c r="E55" s="6"/>
      <c r="F55" s="128"/>
      <c r="G55" s="1"/>
      <c r="H55" s="6"/>
      <c r="I55" s="9">
        <f t="shared" si="2"/>
        <v>0</v>
      </c>
      <c r="J55" s="3"/>
      <c r="K55" s="3"/>
      <c r="L55" s="3"/>
      <c r="M55" s="88"/>
      <c r="N55" s="121" t="s">
        <v>26</v>
      </c>
      <c r="O55" s="121"/>
      <c r="P55" s="121"/>
      <c r="Q55" s="149" t="s">
        <v>38</v>
      </c>
      <c r="R55" s="149"/>
      <c r="S55" s="43" t="s">
        <v>39</v>
      </c>
      <c r="T55" s="43" t="s">
        <v>40</v>
      </c>
      <c r="U55" s="43" t="s">
        <v>75</v>
      </c>
      <c r="V55" s="43" t="s">
        <v>27</v>
      </c>
      <c r="W55" s="8"/>
      <c r="X55" s="8"/>
      <c r="Y55" s="8"/>
      <c r="Z55" s="8"/>
      <c r="AB55" s="70"/>
      <c r="AC55" s="70"/>
      <c r="AD55" s="70"/>
      <c r="AE55" s="70"/>
      <c r="AF55" s="70"/>
      <c r="AG55" s="70"/>
    </row>
    <row r="56" spans="1:33" s="12" customFormat="1" ht="12" customHeight="1" x14ac:dyDescent="0.2">
      <c r="A56" s="123"/>
      <c r="B56" s="97" t="str">
        <f t="shared" si="0"/>
        <v>FRI</v>
      </c>
      <c r="C56" s="93">
        <f t="shared" si="1"/>
        <v>27</v>
      </c>
      <c r="D56" s="1"/>
      <c r="E56" s="6"/>
      <c r="F56" s="128"/>
      <c r="G56" s="1"/>
      <c r="H56" s="6"/>
      <c r="I56" s="9">
        <f t="shared" si="2"/>
        <v>0</v>
      </c>
      <c r="J56" s="3"/>
      <c r="K56" s="3"/>
      <c r="L56" s="3"/>
      <c r="M56" s="88"/>
      <c r="N56" s="122"/>
      <c r="O56" s="122"/>
      <c r="P56" s="122"/>
      <c r="Q56" s="120"/>
      <c r="R56" s="120"/>
      <c r="S56" s="106"/>
      <c r="T56" s="107"/>
      <c r="U56" s="107"/>
      <c r="V56" s="84"/>
      <c r="W56" s="8"/>
      <c r="X56" s="8"/>
      <c r="Y56" s="8"/>
      <c r="Z56" s="8"/>
    </row>
    <row r="57" spans="1:33" s="12" customFormat="1" ht="12" customHeight="1" x14ac:dyDescent="0.2">
      <c r="A57" s="123"/>
      <c r="B57" s="97" t="str">
        <f t="shared" si="0"/>
        <v>SAT</v>
      </c>
      <c r="C57" s="93">
        <f t="shared" si="1"/>
        <v>28</v>
      </c>
      <c r="D57" s="1"/>
      <c r="E57" s="6"/>
      <c r="F57" s="128"/>
      <c r="G57" s="1"/>
      <c r="H57" s="6"/>
      <c r="I57" s="9">
        <f t="shared" si="2"/>
        <v>0</v>
      </c>
      <c r="J57" s="3"/>
      <c r="K57" s="3"/>
      <c r="L57" s="3"/>
      <c r="M57" s="88"/>
      <c r="N57" s="122"/>
      <c r="O57" s="122"/>
      <c r="P57" s="122"/>
      <c r="Q57" s="120"/>
      <c r="R57" s="120"/>
      <c r="S57" s="106"/>
      <c r="T57" s="107"/>
      <c r="U57" s="107"/>
      <c r="V57" s="84"/>
      <c r="W57" s="8"/>
      <c r="X57" s="8"/>
      <c r="Y57" s="8"/>
      <c r="Z57" s="8"/>
      <c r="AB57" s="70"/>
      <c r="AC57" s="70"/>
      <c r="AD57" s="70"/>
      <c r="AE57" s="70"/>
      <c r="AF57" s="70"/>
      <c r="AG57" s="70"/>
    </row>
    <row r="58" spans="1:33" s="12" customFormat="1" ht="12" customHeight="1" x14ac:dyDescent="0.2">
      <c r="A58" s="123"/>
      <c r="B58" s="97" t="str">
        <f t="shared" si="0"/>
        <v>SUN</v>
      </c>
      <c r="C58" s="93">
        <f>IF($I$40&lt;&gt;"Feb - Mar", C57+1,IF(AND($I$40="Feb - Mar",MOD(YEAR(L40),4)=0),C57+1,"XX"))</f>
        <v>29</v>
      </c>
      <c r="D58" s="1"/>
      <c r="E58" s="6"/>
      <c r="F58" s="128"/>
      <c r="G58" s="1"/>
      <c r="H58" s="6"/>
      <c r="I58" s="9">
        <f t="shared" si="2"/>
        <v>0</v>
      </c>
      <c r="J58" s="3"/>
      <c r="K58" s="3"/>
      <c r="L58" s="3"/>
      <c r="M58" s="88"/>
      <c r="N58" s="122"/>
      <c r="O58" s="122"/>
      <c r="P58" s="122"/>
      <c r="Q58" s="120"/>
      <c r="R58" s="120"/>
      <c r="S58" s="106"/>
      <c r="T58" s="107"/>
      <c r="U58" s="107"/>
      <c r="V58" s="84"/>
      <c r="W58" s="8"/>
      <c r="X58" s="8"/>
      <c r="Y58" s="8"/>
      <c r="Z58" s="8"/>
      <c r="AB58" s="70"/>
      <c r="AC58" s="70"/>
      <c r="AD58" s="70"/>
      <c r="AE58" s="70"/>
      <c r="AF58" s="70"/>
      <c r="AG58" s="70"/>
    </row>
    <row r="59" spans="1:33" s="12" customFormat="1" ht="12" customHeight="1" x14ac:dyDescent="0.2">
      <c r="A59" s="123"/>
      <c r="B59" s="97" t="str">
        <f t="shared" si="0"/>
        <v>MON</v>
      </c>
      <c r="C59" s="93">
        <f>IF(I40="Feb - Mar","XX",C58+1)</f>
        <v>30</v>
      </c>
      <c r="D59" s="1"/>
      <c r="E59" s="6"/>
      <c r="F59" s="128"/>
      <c r="G59" s="1"/>
      <c r="H59" s="6"/>
      <c r="I59" s="9">
        <f t="shared" si="2"/>
        <v>0</v>
      </c>
      <c r="J59" s="3"/>
      <c r="K59" s="3"/>
      <c r="L59" s="3"/>
      <c r="M59" s="88"/>
      <c r="N59" s="122"/>
      <c r="O59" s="122"/>
      <c r="P59" s="122"/>
      <c r="Q59" s="120"/>
      <c r="R59" s="120"/>
      <c r="S59" s="106"/>
      <c r="T59" s="107"/>
      <c r="U59" s="107"/>
      <c r="V59" s="84"/>
      <c r="W59" s="8"/>
      <c r="X59" s="8"/>
      <c r="Y59" s="8"/>
      <c r="Z59" s="8"/>
    </row>
    <row r="60" spans="1:33" s="12" customFormat="1" ht="12" customHeight="1" thickBot="1" x14ac:dyDescent="0.25">
      <c r="A60" s="124"/>
      <c r="B60" s="99" t="str">
        <f t="shared" si="0"/>
        <v>TUE</v>
      </c>
      <c r="C60" s="94">
        <f>IF(OR($I$40="Feb - Mar",$I$40="Apr - May",$I$40="Jun - Jul",$I$40="Sep - Oct",I$40="Nov - Dec"),"XX",C59+1)</f>
        <v>31</v>
      </c>
      <c r="D60" s="2"/>
      <c r="E60" s="7"/>
      <c r="F60" s="129"/>
      <c r="G60" s="2"/>
      <c r="H60" s="7"/>
      <c r="I60" s="10">
        <f t="shared" si="2"/>
        <v>0</v>
      </c>
      <c r="J60" s="4"/>
      <c r="K60" s="4"/>
      <c r="L60" s="4"/>
      <c r="M60" s="88"/>
      <c r="N60" s="88"/>
      <c r="O60" s="8"/>
      <c r="P60" s="8"/>
      <c r="Q60" s="8"/>
      <c r="R60" s="8"/>
      <c r="S60" s="17"/>
      <c r="T60" s="17"/>
      <c r="U60" s="17"/>
      <c r="V60" s="17"/>
      <c r="W60" s="8"/>
      <c r="X60" s="8"/>
      <c r="Y60" s="8"/>
      <c r="Z60" s="8"/>
      <c r="AB60" s="70"/>
      <c r="AC60" s="70"/>
      <c r="AD60" s="70"/>
      <c r="AE60" s="70"/>
      <c r="AF60" s="70"/>
      <c r="AG60" s="70"/>
    </row>
    <row r="61" spans="1:33" s="12" customFormat="1" ht="12" customHeight="1" x14ac:dyDescent="0.2">
      <c r="A61" s="152" t="str">
        <f>IF(I40="Jan - Feb","February",IF(I40="Feb - Mar","March",IF(I40="Mar - Apr","April",IF(I40="Apr - May","May",IF(I40="May - Jun","June",IF(I40="Jun - Jul","July",IF(I40="Jul - Aug","August",IF(I40="Aug - Sep","September",IF(I40="Sep - Oct","October",IF(I40="Oct - Nov","November",IF(I40="Nov - Dec","December",IF(I40="Dec - Jan","January",))))))))))))</f>
        <v>November</v>
      </c>
      <c r="B61" s="98" t="str">
        <f t="shared" si="0"/>
        <v>WED</v>
      </c>
      <c r="C61" s="92">
        <v>1</v>
      </c>
      <c r="D61" s="1"/>
      <c r="E61" s="6"/>
      <c r="F61" s="150"/>
      <c r="G61" s="1"/>
      <c r="H61" s="6"/>
      <c r="I61" s="11">
        <f t="shared" si="2"/>
        <v>0</v>
      </c>
      <c r="J61" s="5"/>
      <c r="K61" s="5"/>
      <c r="L61" s="5"/>
      <c r="M61" s="88"/>
      <c r="N61" s="157" t="s">
        <v>69</v>
      </c>
      <c r="O61" s="157"/>
      <c r="P61" s="157"/>
      <c r="Q61" s="157"/>
      <c r="R61" s="157"/>
      <c r="S61" s="157"/>
      <c r="T61" s="157"/>
      <c r="U61" s="157"/>
      <c r="V61" s="157"/>
      <c r="W61" s="8"/>
      <c r="X61" s="8"/>
      <c r="Y61" s="8"/>
      <c r="Z61" s="8"/>
      <c r="AB61" s="70"/>
      <c r="AC61" s="70"/>
      <c r="AD61" s="70"/>
      <c r="AE61" s="70"/>
      <c r="AF61" s="70"/>
      <c r="AG61" s="70"/>
    </row>
    <row r="62" spans="1:33" s="12" customFormat="1" ht="12" customHeight="1" x14ac:dyDescent="0.2">
      <c r="A62" s="123"/>
      <c r="B62" s="97" t="str">
        <f t="shared" si="0"/>
        <v>THUR</v>
      </c>
      <c r="C62" s="93">
        <f>C61+1</f>
        <v>2</v>
      </c>
      <c r="D62" s="1"/>
      <c r="E62" s="6"/>
      <c r="F62" s="128"/>
      <c r="G62" s="1"/>
      <c r="H62" s="6"/>
      <c r="I62" s="9">
        <f t="shared" si="2"/>
        <v>0</v>
      </c>
      <c r="J62" s="5"/>
      <c r="K62" s="5"/>
      <c r="L62" s="5"/>
      <c r="M62" s="88"/>
      <c r="N62" s="158"/>
      <c r="O62" s="159"/>
      <c r="P62" s="159"/>
      <c r="Q62" s="159"/>
      <c r="R62" s="159"/>
      <c r="S62" s="159"/>
      <c r="T62" s="159"/>
      <c r="U62" s="159"/>
      <c r="V62" s="160"/>
      <c r="W62" s="8"/>
      <c r="X62" s="8"/>
      <c r="Y62" s="8"/>
      <c r="Z62" s="8"/>
      <c r="AB62" s="70"/>
      <c r="AC62" s="70"/>
      <c r="AD62" s="70"/>
      <c r="AE62" s="70"/>
      <c r="AF62" s="70"/>
      <c r="AG62" s="70"/>
    </row>
    <row r="63" spans="1:33" s="12" customFormat="1" ht="12" customHeight="1" x14ac:dyDescent="0.2">
      <c r="A63" s="123"/>
      <c r="B63" s="97" t="str">
        <f t="shared" si="0"/>
        <v>FRI</v>
      </c>
      <c r="C63" s="93">
        <f t="shared" ref="C63:C75" si="4">C62+1</f>
        <v>3</v>
      </c>
      <c r="D63" s="1"/>
      <c r="E63" s="6"/>
      <c r="F63" s="128"/>
      <c r="G63" s="1"/>
      <c r="H63" s="6"/>
      <c r="I63" s="9">
        <f t="shared" si="2"/>
        <v>0</v>
      </c>
      <c r="J63" s="5"/>
      <c r="K63" s="5"/>
      <c r="L63" s="5"/>
      <c r="M63" s="88"/>
      <c r="N63" s="161"/>
      <c r="O63" s="162"/>
      <c r="P63" s="162"/>
      <c r="Q63" s="162"/>
      <c r="R63" s="162"/>
      <c r="S63" s="162"/>
      <c r="T63" s="162"/>
      <c r="U63" s="162"/>
      <c r="V63" s="163"/>
      <c r="W63" s="8"/>
      <c r="X63" s="8"/>
      <c r="Y63" s="8"/>
      <c r="Z63" s="8"/>
    </row>
    <row r="64" spans="1:33" s="12" customFormat="1" ht="12" customHeight="1" x14ac:dyDescent="0.2">
      <c r="A64" s="123"/>
      <c r="B64" s="97" t="str">
        <f t="shared" si="0"/>
        <v>SAT</v>
      </c>
      <c r="C64" s="93">
        <f t="shared" si="4"/>
        <v>4</v>
      </c>
      <c r="D64" s="1"/>
      <c r="E64" s="6"/>
      <c r="F64" s="128"/>
      <c r="G64" s="1"/>
      <c r="H64" s="6"/>
      <c r="I64" s="9">
        <f t="shared" si="2"/>
        <v>0</v>
      </c>
      <c r="J64" s="5"/>
      <c r="K64" s="5"/>
      <c r="L64" s="5"/>
      <c r="M64" s="88"/>
      <c r="N64" s="161"/>
      <c r="O64" s="162"/>
      <c r="P64" s="162"/>
      <c r="Q64" s="162"/>
      <c r="R64" s="162"/>
      <c r="S64" s="162"/>
      <c r="T64" s="162"/>
      <c r="U64" s="162"/>
      <c r="V64" s="163"/>
      <c r="W64" s="8"/>
      <c r="X64" s="8"/>
      <c r="Y64" s="8"/>
      <c r="Z64" s="8"/>
      <c r="AB64" s="72"/>
      <c r="AC64" s="72"/>
      <c r="AD64" s="72"/>
      <c r="AE64" s="72"/>
      <c r="AF64" s="72"/>
      <c r="AG64" s="72"/>
    </row>
    <row r="65" spans="1:33" s="12" customFormat="1" ht="12" customHeight="1" x14ac:dyDescent="0.2">
      <c r="A65" s="123"/>
      <c r="B65" s="97" t="str">
        <f t="shared" si="0"/>
        <v>SUN</v>
      </c>
      <c r="C65" s="93">
        <f t="shared" si="4"/>
        <v>5</v>
      </c>
      <c r="D65" s="1"/>
      <c r="E65" s="6"/>
      <c r="F65" s="128"/>
      <c r="G65" s="1"/>
      <c r="H65" s="6"/>
      <c r="I65" s="9">
        <f t="shared" si="2"/>
        <v>0</v>
      </c>
      <c r="J65" s="5"/>
      <c r="K65" s="5"/>
      <c r="L65" s="5"/>
      <c r="M65" s="88"/>
      <c r="N65" s="161"/>
      <c r="O65" s="162"/>
      <c r="P65" s="162"/>
      <c r="Q65" s="162"/>
      <c r="R65" s="162"/>
      <c r="S65" s="162"/>
      <c r="T65" s="162"/>
      <c r="U65" s="162"/>
      <c r="V65" s="163"/>
      <c r="W65" s="8"/>
      <c r="X65" s="21"/>
      <c r="Y65" s="8"/>
      <c r="Z65" s="8"/>
      <c r="AD65" s="73"/>
      <c r="AE65" s="73"/>
      <c r="AF65" s="73"/>
      <c r="AG65" s="73"/>
    </row>
    <row r="66" spans="1:33" s="12" customFormat="1" ht="12" customHeight="1" x14ac:dyDescent="0.2">
      <c r="A66" s="123"/>
      <c r="B66" s="97" t="str">
        <f t="shared" si="0"/>
        <v>MON</v>
      </c>
      <c r="C66" s="93">
        <f t="shared" si="4"/>
        <v>6</v>
      </c>
      <c r="D66" s="1"/>
      <c r="E66" s="6"/>
      <c r="F66" s="128"/>
      <c r="G66" s="1"/>
      <c r="H66" s="6"/>
      <c r="I66" s="9">
        <f t="shared" si="2"/>
        <v>0</v>
      </c>
      <c r="J66" s="5"/>
      <c r="K66" s="5"/>
      <c r="L66" s="5"/>
      <c r="M66" s="88"/>
      <c r="N66" s="161"/>
      <c r="O66" s="162"/>
      <c r="P66" s="162"/>
      <c r="Q66" s="162"/>
      <c r="R66" s="162"/>
      <c r="S66" s="162"/>
      <c r="T66" s="162"/>
      <c r="U66" s="162"/>
      <c r="V66" s="163"/>
      <c r="W66" s="8"/>
      <c r="X66" s="8"/>
      <c r="Y66" s="8"/>
      <c r="Z66" s="8"/>
      <c r="AD66" s="73"/>
      <c r="AE66" s="73"/>
      <c r="AF66" s="73"/>
      <c r="AG66" s="73"/>
    </row>
    <row r="67" spans="1:33" s="12" customFormat="1" ht="12" customHeight="1" x14ac:dyDescent="0.2">
      <c r="A67" s="123"/>
      <c r="B67" s="97" t="str">
        <f t="shared" si="0"/>
        <v>TUE</v>
      </c>
      <c r="C67" s="93">
        <f t="shared" si="4"/>
        <v>7</v>
      </c>
      <c r="D67" s="1"/>
      <c r="E67" s="6"/>
      <c r="F67" s="128"/>
      <c r="G67" s="1"/>
      <c r="H67" s="6"/>
      <c r="I67" s="9">
        <f t="shared" si="2"/>
        <v>0</v>
      </c>
      <c r="J67" s="5"/>
      <c r="K67" s="5"/>
      <c r="L67" s="5"/>
      <c r="M67" s="88"/>
      <c r="N67" s="164"/>
      <c r="O67" s="165"/>
      <c r="P67" s="165"/>
      <c r="Q67" s="165"/>
      <c r="R67" s="165"/>
      <c r="S67" s="165"/>
      <c r="T67" s="165"/>
      <c r="U67" s="165"/>
      <c r="V67" s="166"/>
      <c r="W67" s="8"/>
      <c r="X67" s="8"/>
      <c r="Y67" s="8"/>
      <c r="Z67" s="8"/>
      <c r="AD67" s="71"/>
      <c r="AE67" s="71"/>
      <c r="AF67" s="71"/>
      <c r="AG67" s="71"/>
    </row>
    <row r="68" spans="1:33" s="12" customFormat="1" ht="12" customHeight="1" x14ac:dyDescent="0.2">
      <c r="A68" s="123"/>
      <c r="B68" s="97" t="str">
        <f t="shared" si="0"/>
        <v>WED</v>
      </c>
      <c r="C68" s="93">
        <f t="shared" si="4"/>
        <v>8</v>
      </c>
      <c r="D68" s="1"/>
      <c r="E68" s="6"/>
      <c r="F68" s="128"/>
      <c r="G68" s="1"/>
      <c r="H68" s="6"/>
      <c r="I68" s="9">
        <f t="shared" si="2"/>
        <v>0</v>
      </c>
      <c r="J68" s="5"/>
      <c r="K68" s="5"/>
      <c r="L68" s="5"/>
      <c r="M68" s="88"/>
      <c r="N68" s="8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D68" s="71"/>
      <c r="AE68" s="71"/>
      <c r="AF68" s="71"/>
      <c r="AG68" s="71"/>
    </row>
    <row r="69" spans="1:33" s="12" customFormat="1" ht="12" customHeight="1" x14ac:dyDescent="0.2">
      <c r="A69" s="123"/>
      <c r="B69" s="97" t="str">
        <f t="shared" si="0"/>
        <v>THUR</v>
      </c>
      <c r="C69" s="93">
        <f t="shared" si="4"/>
        <v>9</v>
      </c>
      <c r="D69" s="1"/>
      <c r="E69" s="6"/>
      <c r="F69" s="128"/>
      <c r="G69" s="1"/>
      <c r="H69" s="6"/>
      <c r="I69" s="9">
        <f t="shared" si="2"/>
        <v>0</v>
      </c>
      <c r="J69" s="5"/>
      <c r="K69" s="5"/>
      <c r="L69" s="5"/>
      <c r="M69" s="88"/>
      <c r="N69" s="167" t="s">
        <v>71</v>
      </c>
      <c r="O69" s="167"/>
      <c r="P69" s="167"/>
      <c r="Q69" s="167"/>
      <c r="R69" s="167"/>
      <c r="S69" s="167"/>
      <c r="T69" s="167"/>
      <c r="U69" s="167"/>
      <c r="V69" s="167"/>
      <c r="W69" s="8"/>
      <c r="X69" s="8"/>
      <c r="Y69" s="8"/>
      <c r="Z69" s="8"/>
    </row>
    <row r="70" spans="1:33" s="12" customFormat="1" ht="12" customHeight="1" x14ac:dyDescent="0.2">
      <c r="A70" s="123"/>
      <c r="B70" s="97" t="str">
        <f t="shared" si="0"/>
        <v>FRI</v>
      </c>
      <c r="C70" s="93">
        <f t="shared" si="4"/>
        <v>10</v>
      </c>
      <c r="D70" s="1"/>
      <c r="E70" s="6"/>
      <c r="F70" s="128"/>
      <c r="G70" s="1"/>
      <c r="H70" s="6"/>
      <c r="I70" s="9">
        <f t="shared" si="2"/>
        <v>0</v>
      </c>
      <c r="J70" s="5"/>
      <c r="K70" s="5"/>
      <c r="L70" s="5"/>
      <c r="M70" s="88"/>
      <c r="N70" s="167"/>
      <c r="O70" s="167"/>
      <c r="P70" s="167"/>
      <c r="Q70" s="167"/>
      <c r="R70" s="167"/>
      <c r="S70" s="167"/>
      <c r="T70" s="167"/>
      <c r="U70" s="167"/>
      <c r="V70" s="167"/>
      <c r="W70" s="8"/>
      <c r="X70" s="8"/>
      <c r="Y70" s="8"/>
      <c r="Z70" s="8"/>
    </row>
    <row r="71" spans="1:33" s="12" customFormat="1" ht="12" customHeight="1" x14ac:dyDescent="0.2">
      <c r="A71" s="123"/>
      <c r="B71" s="97" t="str">
        <f t="shared" si="0"/>
        <v>SAT</v>
      </c>
      <c r="C71" s="93">
        <f t="shared" si="4"/>
        <v>11</v>
      </c>
      <c r="D71" s="1"/>
      <c r="E71" s="6"/>
      <c r="F71" s="128"/>
      <c r="G71" s="1"/>
      <c r="H71" s="6"/>
      <c r="I71" s="9">
        <f t="shared" si="2"/>
        <v>0</v>
      </c>
      <c r="J71" s="5"/>
      <c r="K71" s="5"/>
      <c r="L71" s="5"/>
      <c r="M71" s="88"/>
      <c r="N71" s="167"/>
      <c r="O71" s="167"/>
      <c r="P71" s="167"/>
      <c r="Q71" s="167"/>
      <c r="R71" s="167"/>
      <c r="S71" s="167"/>
      <c r="T71" s="167"/>
      <c r="U71" s="167"/>
      <c r="V71" s="167"/>
      <c r="W71" s="8"/>
      <c r="X71" s="8"/>
      <c r="Y71" s="8"/>
      <c r="Z71" s="8"/>
    </row>
    <row r="72" spans="1:33" s="12" customFormat="1" ht="12" customHeight="1" x14ac:dyDescent="0.2">
      <c r="A72" s="123"/>
      <c r="B72" s="97" t="str">
        <f t="shared" si="0"/>
        <v>SUN</v>
      </c>
      <c r="C72" s="93">
        <f t="shared" si="4"/>
        <v>12</v>
      </c>
      <c r="D72" s="1"/>
      <c r="E72" s="6"/>
      <c r="F72" s="128"/>
      <c r="G72" s="1"/>
      <c r="H72" s="6"/>
      <c r="I72" s="9">
        <f t="shared" si="2"/>
        <v>0</v>
      </c>
      <c r="J72" s="5"/>
      <c r="K72" s="5"/>
      <c r="L72" s="5"/>
      <c r="M72" s="88"/>
      <c r="N72" s="167"/>
      <c r="O72" s="167"/>
      <c r="P72" s="167"/>
      <c r="Q72" s="167"/>
      <c r="R72" s="167"/>
      <c r="S72" s="167"/>
      <c r="T72" s="167"/>
      <c r="U72" s="167"/>
      <c r="V72" s="167"/>
      <c r="W72" s="8"/>
      <c r="X72" s="8"/>
      <c r="Y72" s="100"/>
      <c r="Z72" s="100"/>
      <c r="AB72" s="154"/>
      <c r="AC72" s="154"/>
    </row>
    <row r="73" spans="1:33" s="12" customFormat="1" ht="12" customHeight="1" x14ac:dyDescent="0.2">
      <c r="A73" s="123"/>
      <c r="B73" s="97" t="str">
        <f t="shared" si="0"/>
        <v>MON</v>
      </c>
      <c r="C73" s="93">
        <f t="shared" si="4"/>
        <v>13</v>
      </c>
      <c r="D73" s="1"/>
      <c r="E73" s="6"/>
      <c r="F73" s="128"/>
      <c r="G73" s="1"/>
      <c r="H73" s="6"/>
      <c r="I73" s="9">
        <f t="shared" si="2"/>
        <v>0</v>
      </c>
      <c r="J73" s="5"/>
      <c r="K73" s="5"/>
      <c r="L73" s="5"/>
      <c r="M73" s="88"/>
      <c r="N73" s="8"/>
      <c r="O73" s="8"/>
      <c r="P73" s="109"/>
      <c r="Q73" s="109"/>
      <c r="R73" s="109"/>
      <c r="S73" s="109"/>
      <c r="T73" s="109"/>
      <c r="U73" s="109"/>
      <c r="V73" s="109"/>
      <c r="W73" s="8"/>
      <c r="X73" s="8"/>
      <c r="Y73" s="108"/>
      <c r="Z73" s="108"/>
      <c r="AA73" s="44"/>
      <c r="AB73" s="44"/>
      <c r="AC73" s="44"/>
    </row>
    <row r="74" spans="1:33" s="12" customFormat="1" ht="12" customHeight="1" x14ac:dyDescent="0.25">
      <c r="A74" s="123"/>
      <c r="B74" s="97" t="str">
        <f t="shared" si="0"/>
        <v>TUE</v>
      </c>
      <c r="C74" s="93">
        <f t="shared" si="4"/>
        <v>14</v>
      </c>
      <c r="D74" s="1"/>
      <c r="E74" s="6"/>
      <c r="F74" s="128"/>
      <c r="G74" s="1"/>
      <c r="H74" s="6"/>
      <c r="I74" s="9">
        <f t="shared" si="2"/>
        <v>0</v>
      </c>
      <c r="J74" s="5"/>
      <c r="K74" s="5"/>
      <c r="L74" s="5"/>
      <c r="M74" s="88"/>
      <c r="N74" s="153" t="s">
        <v>70</v>
      </c>
      <c r="O74" s="153"/>
      <c r="P74" s="153"/>
      <c r="Q74" s="153"/>
      <c r="R74" s="153"/>
      <c r="S74" s="153"/>
      <c r="T74" s="153"/>
      <c r="U74" s="153"/>
      <c r="V74" s="153"/>
      <c r="W74" s="8"/>
      <c r="X74" s="8"/>
      <c r="Y74" s="108"/>
      <c r="Z74" s="108"/>
      <c r="AA74" s="44"/>
      <c r="AB74" s="44"/>
      <c r="AC74" s="44"/>
    </row>
    <row r="75" spans="1:33" s="12" customFormat="1" ht="12" customHeight="1" x14ac:dyDescent="0.2">
      <c r="A75" s="123"/>
      <c r="B75" s="97" t="str">
        <f t="shared" si="0"/>
        <v>WED</v>
      </c>
      <c r="C75" s="93">
        <f t="shared" si="4"/>
        <v>15</v>
      </c>
      <c r="D75" s="1"/>
      <c r="E75" s="6"/>
      <c r="F75" s="151"/>
      <c r="G75" s="1"/>
      <c r="H75" s="6"/>
      <c r="I75" s="9">
        <f t="shared" si="2"/>
        <v>0</v>
      </c>
      <c r="J75" s="5"/>
      <c r="K75" s="5"/>
      <c r="L75" s="5"/>
      <c r="M75" s="8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33" s="12" customFormat="1" ht="7.5" customHeight="1" x14ac:dyDescent="0.2">
      <c r="A76" s="46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27"/>
      <c r="O76" s="27"/>
      <c r="P76" s="27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33" s="12" customFormat="1" ht="24.75" customHeight="1" x14ac:dyDescent="0.2">
      <c r="A77" s="149"/>
      <c r="B77" s="149"/>
      <c r="C77" s="149"/>
      <c r="D77" s="24"/>
      <c r="E77" s="24"/>
      <c r="F77" s="8"/>
      <c r="G77" s="149"/>
      <c r="H77" s="149"/>
      <c r="I77" s="149"/>
      <c r="J77" s="149"/>
      <c r="K77" s="149"/>
      <c r="L77" s="8"/>
      <c r="M77" s="8"/>
      <c r="N77" s="8"/>
      <c r="O77" s="8"/>
      <c r="P77" s="149"/>
      <c r="Q77" s="149"/>
      <c r="R77" s="149"/>
      <c r="S77" s="149"/>
      <c r="T77" s="149"/>
      <c r="U77" s="110"/>
      <c r="V77" s="24"/>
      <c r="W77" s="8"/>
      <c r="X77" s="8"/>
      <c r="Y77" s="8"/>
      <c r="Z77" s="8"/>
    </row>
    <row r="78" spans="1:33" s="74" customFormat="1" ht="12" customHeight="1" x14ac:dyDescent="0.2">
      <c r="A78" s="169" t="s">
        <v>7</v>
      </c>
      <c r="B78" s="169"/>
      <c r="C78" s="169"/>
      <c r="D78" s="85" t="s">
        <v>44</v>
      </c>
      <c r="E78" s="41" t="s">
        <v>46</v>
      </c>
      <c r="F78" s="40"/>
      <c r="G78" s="40" t="s">
        <v>8</v>
      </c>
      <c r="H78" s="41"/>
      <c r="I78" s="41"/>
      <c r="J78" s="41"/>
      <c r="K78" s="42" t="s">
        <v>44</v>
      </c>
      <c r="L78" s="42"/>
      <c r="M78" s="42" t="s">
        <v>46</v>
      </c>
      <c r="N78" s="32"/>
      <c r="O78" s="32"/>
      <c r="P78" s="41" t="s">
        <v>42</v>
      </c>
      <c r="Q78" s="41"/>
      <c r="R78" s="41"/>
      <c r="S78" s="41"/>
      <c r="T78" s="41" t="s">
        <v>44</v>
      </c>
      <c r="U78" s="41"/>
      <c r="V78" s="41" t="s">
        <v>46</v>
      </c>
      <c r="X78" s="32"/>
      <c r="Y78" s="32"/>
      <c r="Z78" s="32"/>
    </row>
    <row r="79" spans="1:33" s="32" customFormat="1" ht="11.25" customHeight="1" x14ac:dyDescent="0.2">
      <c r="A79" s="168" t="s">
        <v>41</v>
      </c>
      <c r="B79" s="168"/>
      <c r="C79" s="168"/>
      <c r="D79" s="168"/>
      <c r="E79" s="168"/>
      <c r="F79" s="40"/>
      <c r="G79" s="168" t="s">
        <v>61</v>
      </c>
      <c r="H79" s="168"/>
      <c r="I79" s="168"/>
      <c r="J79" s="168"/>
      <c r="K79" s="168"/>
      <c r="L79" s="168"/>
      <c r="M79" s="168"/>
      <c r="P79" s="168" t="s">
        <v>43</v>
      </c>
      <c r="Q79" s="168"/>
      <c r="R79" s="168"/>
      <c r="S79" s="168"/>
      <c r="T79" s="168"/>
      <c r="U79" s="168"/>
      <c r="V79" s="168"/>
    </row>
    <row r="80" spans="1:33" s="8" customFormat="1" ht="19.5" customHeight="1" x14ac:dyDescent="0.2">
      <c r="A80" s="168"/>
      <c r="B80" s="168"/>
      <c r="C80" s="168"/>
      <c r="D80" s="168"/>
      <c r="E80" s="168"/>
      <c r="G80" s="168"/>
      <c r="H80" s="168"/>
      <c r="I80" s="168"/>
      <c r="J80" s="168"/>
      <c r="K80" s="168"/>
      <c r="L80" s="168"/>
      <c r="M80" s="168"/>
      <c r="P80" s="168"/>
      <c r="Q80" s="168"/>
      <c r="R80" s="168"/>
      <c r="S80" s="168"/>
      <c r="T80" s="168"/>
      <c r="U80" s="168"/>
      <c r="V80" s="168"/>
    </row>
    <row r="81" spans="1:22" s="21" customFormat="1" ht="18.75" customHeight="1" x14ac:dyDescent="0.2">
      <c r="A81" s="155" t="s">
        <v>68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</row>
    <row r="82" spans="1:22" s="19" customFormat="1" ht="11.25" customHeight="1" x14ac:dyDescent="0.25">
      <c r="A82" s="156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</row>
    <row r="83" spans="1:22" s="19" customFormat="1" ht="16.5" customHeight="1" x14ac:dyDescent="0.25">
      <c r="A83" s="33"/>
      <c r="B83" s="33"/>
      <c r="C83" s="33"/>
      <c r="D83" s="33"/>
      <c r="E83" s="33"/>
      <c r="F83" s="76"/>
      <c r="G83" s="33"/>
      <c r="H83" s="33"/>
      <c r="I83" s="33"/>
      <c r="J83" s="33"/>
      <c r="K83" s="33"/>
      <c r="L83" s="33"/>
      <c r="M83" s="33"/>
      <c r="P83" s="33"/>
      <c r="Q83" s="33"/>
      <c r="R83" s="33"/>
      <c r="S83" s="33"/>
      <c r="T83" s="33"/>
      <c r="U83" s="33"/>
      <c r="V83" s="33"/>
    </row>
    <row r="84" spans="1:22" s="19" customFormat="1" ht="16.5" hidden="1" customHeight="1" x14ac:dyDescent="0.25">
      <c r="A84" s="33"/>
      <c r="B84" s="33"/>
      <c r="C84" s="33"/>
      <c r="D84" s="33"/>
      <c r="E84" s="33"/>
      <c r="F84" s="21"/>
      <c r="G84" s="33"/>
      <c r="H84" s="33"/>
      <c r="I84" s="33"/>
      <c r="J84" s="33"/>
      <c r="K84" s="33"/>
      <c r="L84" s="33"/>
      <c r="M84" s="33"/>
      <c r="N84" s="8"/>
      <c r="O84" s="8"/>
      <c r="P84" s="33"/>
      <c r="Q84" s="33"/>
      <c r="R84" s="33"/>
      <c r="S84" s="33"/>
      <c r="T84" s="33"/>
      <c r="U84" s="33"/>
      <c r="V84" s="33"/>
    </row>
    <row r="85" spans="1:22" s="19" customFormat="1" ht="16.5" hidden="1" customHeight="1" x14ac:dyDescent="0.25">
      <c r="A85" s="33"/>
      <c r="B85" s="33"/>
      <c r="C85" s="33"/>
      <c r="D85" s="33"/>
      <c r="E85" s="33"/>
      <c r="F85" s="21"/>
      <c r="G85" s="33"/>
      <c r="H85" s="33"/>
      <c r="I85" s="33"/>
      <c r="J85" s="33"/>
      <c r="K85" s="33"/>
      <c r="L85" s="33"/>
      <c r="M85" s="33"/>
      <c r="N85" s="8"/>
      <c r="O85" s="8"/>
      <c r="P85" s="33"/>
      <c r="Q85" s="33"/>
      <c r="R85" s="33"/>
      <c r="S85" s="33"/>
      <c r="T85" s="33"/>
      <c r="U85" s="33"/>
      <c r="V85" s="33"/>
    </row>
    <row r="86" spans="1:22" s="19" customFormat="1" ht="15.75" hidden="1" customHeight="1" x14ac:dyDescent="0.25">
      <c r="A86" s="33" t="s">
        <v>49</v>
      </c>
      <c r="B86" s="77">
        <f ca="1">B87+365</f>
        <v>47062</v>
      </c>
      <c r="C86" s="33"/>
      <c r="D86" s="33">
        <f>YEAR(L40)</f>
        <v>2023</v>
      </c>
      <c r="E86" s="33"/>
      <c r="F86" s="21">
        <f>IF(I40=A86,1,IF(I40=A87,2,IF(I40=A88,3,IF(I40=A89,4,IF(I40=A90,5,IF(I40=A91,6,IF(I40=A92,7,IF(I40=A93,8,IF(I40=A94,9,IF(I40=A95,10,IF(I40=A96,11,IF(I40=A97,12,))))))))))))</f>
        <v>10</v>
      </c>
      <c r="G86" s="33">
        <f>C45</f>
        <v>16</v>
      </c>
      <c r="H86" s="95">
        <f>DATE(D$86,F$86,G86)</f>
        <v>45215</v>
      </c>
      <c r="I86" s="33">
        <f>WEEKDAY(H86,1)</f>
        <v>2</v>
      </c>
      <c r="J86" s="33">
        <f>IFERROR(I86,"")</f>
        <v>2</v>
      </c>
      <c r="K86" s="33"/>
      <c r="L86" s="33"/>
      <c r="M86" s="33"/>
      <c r="N86" s="8"/>
      <c r="O86" s="8"/>
      <c r="P86" s="33"/>
      <c r="Q86" s="33"/>
      <c r="R86" s="33"/>
      <c r="S86" s="33"/>
      <c r="T86" s="33"/>
      <c r="U86" s="33"/>
      <c r="V86" s="33"/>
    </row>
    <row r="87" spans="1:22" s="19" customFormat="1" ht="15" hidden="1" customHeight="1" x14ac:dyDescent="0.25">
      <c r="A87" s="33" t="s">
        <v>50</v>
      </c>
      <c r="B87" s="77">
        <f ca="1">B88+365</f>
        <v>46697</v>
      </c>
      <c r="C87" s="33"/>
      <c r="D87" s="33">
        <f>YEAR(L40)+1</f>
        <v>2024</v>
      </c>
      <c r="E87" s="33"/>
      <c r="F87" s="21">
        <f>IF(I40=A86,2,IF(I40=A87,3,IF(I40=A88,4,IF(I40=A89,5,IF(I40=A90,6,IF(I40=A91,7,IF(I40=A92,8,IF(I40=A93,9,IF(I40=A94,10,IF(I40=A95,11,IF(I40=A96,12,IF(I40=A97,1,))))))))))))</f>
        <v>11</v>
      </c>
      <c r="G87" s="33">
        <f t="shared" ref="G87:G116" si="5">C46</f>
        <v>17</v>
      </c>
      <c r="H87" s="95">
        <f t="shared" ref="H87:H101" si="6">DATE(D$86,F$86,G87)</f>
        <v>45216</v>
      </c>
      <c r="I87" s="33">
        <f t="shared" ref="I87:I116" si="7">WEEKDAY(H87,1)</f>
        <v>3</v>
      </c>
      <c r="J87" s="33">
        <f t="shared" ref="J87:J116" si="8">IFERROR(I87,"")</f>
        <v>3</v>
      </c>
      <c r="K87" s="33"/>
      <c r="L87" s="33"/>
      <c r="M87" s="33"/>
      <c r="N87" s="8"/>
      <c r="O87" s="8"/>
      <c r="P87" s="33"/>
      <c r="Q87" s="33"/>
      <c r="R87" s="33"/>
      <c r="S87" s="33"/>
      <c r="T87" s="33"/>
      <c r="U87" s="33"/>
      <c r="V87" s="33"/>
    </row>
    <row r="88" spans="1:22" s="19" customFormat="1" ht="13.5" hidden="1" customHeight="1" x14ac:dyDescent="0.25">
      <c r="A88" s="33" t="s">
        <v>51</v>
      </c>
      <c r="B88" s="77">
        <f ca="1">B89+365</f>
        <v>46332</v>
      </c>
      <c r="C88" s="33"/>
      <c r="D88" s="33"/>
      <c r="E88" s="33"/>
      <c r="F88" s="21"/>
      <c r="G88" s="33">
        <f t="shared" si="5"/>
        <v>18</v>
      </c>
      <c r="H88" s="95">
        <f t="shared" si="6"/>
        <v>45217</v>
      </c>
      <c r="I88" s="33">
        <f t="shared" si="7"/>
        <v>4</v>
      </c>
      <c r="J88" s="33">
        <f t="shared" si="8"/>
        <v>4</v>
      </c>
      <c r="K88" s="33"/>
      <c r="L88" s="33"/>
      <c r="M88" s="33"/>
      <c r="N88" s="8"/>
      <c r="O88" s="8"/>
      <c r="P88" s="33"/>
      <c r="Q88" s="33"/>
      <c r="R88" s="33"/>
      <c r="S88" s="33"/>
      <c r="T88" s="33"/>
      <c r="U88" s="33"/>
      <c r="V88" s="33"/>
    </row>
    <row r="89" spans="1:22" s="19" customFormat="1" ht="13.5" hidden="1" customHeight="1" x14ac:dyDescent="0.25">
      <c r="A89" s="33" t="s">
        <v>52</v>
      </c>
      <c r="B89" s="77">
        <f ca="1">B90+365</f>
        <v>45967</v>
      </c>
      <c r="C89" s="33"/>
      <c r="D89" s="33"/>
      <c r="E89" s="33"/>
      <c r="F89" s="21"/>
      <c r="G89" s="33">
        <f t="shared" si="5"/>
        <v>19</v>
      </c>
      <c r="H89" s="95">
        <f t="shared" si="6"/>
        <v>45218</v>
      </c>
      <c r="I89" s="33">
        <f t="shared" si="7"/>
        <v>5</v>
      </c>
      <c r="J89" s="33">
        <f t="shared" si="8"/>
        <v>5</v>
      </c>
      <c r="K89" s="33"/>
      <c r="L89" s="33"/>
      <c r="M89" s="33"/>
      <c r="N89" s="8"/>
      <c r="O89" s="8"/>
      <c r="P89" s="33"/>
      <c r="Q89" s="33"/>
      <c r="R89" s="33"/>
      <c r="S89" s="33"/>
      <c r="T89" s="33"/>
      <c r="U89" s="33"/>
      <c r="V89" s="33"/>
    </row>
    <row r="90" spans="1:22" s="19" customFormat="1" ht="15.75" hidden="1" customHeight="1" x14ac:dyDescent="0.25">
      <c r="A90" s="33" t="s">
        <v>53</v>
      </c>
      <c r="B90" s="77">
        <f ca="1">B91+365</f>
        <v>45602</v>
      </c>
      <c r="C90" s="33"/>
      <c r="D90" s="33"/>
      <c r="E90" s="33"/>
      <c r="G90" s="33">
        <f t="shared" si="5"/>
        <v>20</v>
      </c>
      <c r="H90" s="95">
        <f t="shared" si="6"/>
        <v>45219</v>
      </c>
      <c r="I90" s="33">
        <f t="shared" si="7"/>
        <v>6</v>
      </c>
      <c r="J90" s="33">
        <f t="shared" si="8"/>
        <v>6</v>
      </c>
      <c r="K90" s="33"/>
      <c r="L90" s="33"/>
      <c r="M90" s="33"/>
      <c r="N90" s="78"/>
      <c r="O90" s="78"/>
      <c r="P90" s="33"/>
      <c r="Q90" s="33"/>
      <c r="R90" s="33"/>
      <c r="S90" s="33"/>
      <c r="T90" s="33"/>
      <c r="U90" s="33"/>
      <c r="V90" s="33"/>
    </row>
    <row r="91" spans="1:22" s="19" customFormat="1" ht="15" hidden="1" customHeight="1" x14ac:dyDescent="0.25">
      <c r="A91" s="33" t="s">
        <v>54</v>
      </c>
      <c r="B91" s="77">
        <f ca="1">TODAY()</f>
        <v>45237</v>
      </c>
      <c r="C91" s="33"/>
      <c r="D91" s="33"/>
      <c r="E91" s="33"/>
      <c r="G91" s="33">
        <f t="shared" si="5"/>
        <v>21</v>
      </c>
      <c r="H91" s="95">
        <f t="shared" si="6"/>
        <v>45220</v>
      </c>
      <c r="I91" s="33">
        <f t="shared" si="7"/>
        <v>7</v>
      </c>
      <c r="J91" s="33">
        <f t="shared" si="8"/>
        <v>7</v>
      </c>
      <c r="K91" s="33"/>
      <c r="L91" s="33"/>
      <c r="M91" s="33"/>
      <c r="P91" s="33"/>
      <c r="Q91" s="33"/>
      <c r="R91" s="33"/>
      <c r="S91" s="33"/>
      <c r="T91" s="33"/>
      <c r="U91" s="33"/>
      <c r="V91" s="33"/>
    </row>
    <row r="92" spans="1:22" s="19" customFormat="1" ht="15.75" hidden="1" customHeight="1" x14ac:dyDescent="0.25">
      <c r="A92" s="33" t="s">
        <v>55</v>
      </c>
      <c r="B92" s="77">
        <f ca="1">B91-365</f>
        <v>44872</v>
      </c>
      <c r="C92" s="33"/>
      <c r="D92" s="33"/>
      <c r="E92" s="33"/>
      <c r="G92" s="33">
        <f t="shared" si="5"/>
        <v>22</v>
      </c>
      <c r="H92" s="95">
        <f t="shared" si="6"/>
        <v>45221</v>
      </c>
      <c r="I92" s="33">
        <f t="shared" si="7"/>
        <v>1</v>
      </c>
      <c r="J92" s="33">
        <f t="shared" si="8"/>
        <v>1</v>
      </c>
      <c r="K92" s="33"/>
      <c r="L92" s="33"/>
      <c r="M92" s="33"/>
      <c r="P92" s="33"/>
      <c r="Q92" s="33"/>
      <c r="R92" s="33"/>
      <c r="S92" s="33"/>
      <c r="T92" s="33"/>
      <c r="U92" s="33"/>
      <c r="V92" s="33"/>
    </row>
    <row r="93" spans="1:22" s="32" customFormat="1" ht="14.25" hidden="1" customHeight="1" x14ac:dyDescent="0.2">
      <c r="A93" s="33" t="s">
        <v>56</v>
      </c>
      <c r="B93" s="77"/>
      <c r="C93" s="33"/>
      <c r="D93" s="33"/>
      <c r="E93" s="33"/>
      <c r="G93" s="33">
        <f t="shared" si="5"/>
        <v>23</v>
      </c>
      <c r="H93" s="95">
        <f t="shared" si="6"/>
        <v>45222</v>
      </c>
      <c r="I93" s="33">
        <f t="shared" si="7"/>
        <v>2</v>
      </c>
      <c r="J93" s="33">
        <f t="shared" si="8"/>
        <v>2</v>
      </c>
      <c r="K93" s="33"/>
      <c r="L93" s="33"/>
      <c r="M93" s="33"/>
      <c r="N93" s="79"/>
      <c r="O93" s="79"/>
      <c r="P93" s="33"/>
      <c r="Q93" s="33"/>
      <c r="R93" s="33"/>
      <c r="S93" s="33"/>
      <c r="T93" s="33"/>
      <c r="U93" s="33"/>
      <c r="V93" s="33"/>
    </row>
    <row r="94" spans="1:22" s="19" customFormat="1" ht="12" hidden="1" customHeight="1" x14ac:dyDescent="0.25">
      <c r="A94" s="80" t="s">
        <v>57</v>
      </c>
      <c r="B94" s="81"/>
      <c r="C94" s="32"/>
      <c r="D94" s="82"/>
      <c r="E94" s="80"/>
      <c r="F94" s="32"/>
      <c r="G94" s="33">
        <f t="shared" si="5"/>
        <v>24</v>
      </c>
      <c r="H94" s="95">
        <f t="shared" si="6"/>
        <v>45223</v>
      </c>
      <c r="I94" s="33">
        <f t="shared" si="7"/>
        <v>3</v>
      </c>
      <c r="J94" s="33">
        <f t="shared" si="8"/>
        <v>3</v>
      </c>
      <c r="K94" s="82"/>
      <c r="L94" s="32"/>
      <c r="M94" s="32"/>
      <c r="N94" s="32"/>
      <c r="O94" s="32"/>
      <c r="P94" s="32"/>
      <c r="T94" s="83"/>
      <c r="U94" s="83"/>
    </row>
    <row r="95" spans="1:22" s="19" customFormat="1" ht="15.75" hidden="1" customHeight="1" x14ac:dyDescent="0.25">
      <c r="A95" s="80" t="s">
        <v>58</v>
      </c>
      <c r="B95" s="81"/>
      <c r="C95" s="32"/>
      <c r="D95" s="32"/>
      <c r="E95" s="32"/>
      <c r="F95" s="32"/>
      <c r="G95" s="33">
        <f t="shared" si="5"/>
        <v>25</v>
      </c>
      <c r="H95" s="95">
        <f t="shared" si="6"/>
        <v>45224</v>
      </c>
      <c r="I95" s="33">
        <f t="shared" si="7"/>
        <v>4</v>
      </c>
      <c r="J95" s="33">
        <f t="shared" si="8"/>
        <v>4</v>
      </c>
      <c r="K95" s="32"/>
      <c r="L95" s="32"/>
      <c r="M95" s="32"/>
      <c r="N95" s="32"/>
      <c r="O95" s="32"/>
      <c r="P95" s="32"/>
    </row>
    <row r="96" spans="1:22" s="19" customFormat="1" ht="15.75" hidden="1" customHeight="1" x14ac:dyDescent="0.25">
      <c r="A96" s="80" t="s">
        <v>59</v>
      </c>
      <c r="B96" s="81"/>
      <c r="C96" s="32"/>
      <c r="D96" s="32"/>
      <c r="E96" s="32"/>
      <c r="F96" s="32"/>
      <c r="G96" s="33">
        <f t="shared" si="5"/>
        <v>26</v>
      </c>
      <c r="H96" s="95">
        <f t="shared" si="6"/>
        <v>45225</v>
      </c>
      <c r="I96" s="33">
        <f t="shared" si="7"/>
        <v>5</v>
      </c>
      <c r="J96" s="33">
        <f t="shared" si="8"/>
        <v>5</v>
      </c>
      <c r="K96" s="32"/>
      <c r="L96" s="32"/>
      <c r="M96" s="32"/>
      <c r="N96" s="32"/>
      <c r="O96" s="32"/>
      <c r="P96" s="32"/>
    </row>
    <row r="97" spans="1:16" s="19" customFormat="1" ht="15.75" hidden="1" customHeight="1" x14ac:dyDescent="0.25">
      <c r="A97" s="80" t="s">
        <v>60</v>
      </c>
      <c r="B97" s="81"/>
      <c r="C97" s="32"/>
      <c r="D97" s="32"/>
      <c r="E97" s="32"/>
      <c r="F97" s="32"/>
      <c r="G97" s="33">
        <f t="shared" si="5"/>
        <v>27</v>
      </c>
      <c r="H97" s="95">
        <f t="shared" si="6"/>
        <v>45226</v>
      </c>
      <c r="I97" s="33">
        <f t="shared" si="7"/>
        <v>6</v>
      </c>
      <c r="J97" s="33">
        <f t="shared" si="8"/>
        <v>6</v>
      </c>
      <c r="K97" s="32"/>
      <c r="L97" s="32"/>
      <c r="M97" s="32"/>
      <c r="N97" s="32"/>
      <c r="O97" s="32"/>
      <c r="P97" s="32"/>
    </row>
    <row r="98" spans="1:16" s="19" customFormat="1" ht="15.75" hidden="1" customHeight="1" x14ac:dyDescent="0.25">
      <c r="A98" s="82"/>
      <c r="B98" s="32"/>
      <c r="C98" s="32"/>
      <c r="D98" s="32"/>
      <c r="E98" s="32"/>
      <c r="F98" s="32"/>
      <c r="G98" s="33">
        <f>IF(C57="XX","",C57)</f>
        <v>28</v>
      </c>
      <c r="H98" s="95">
        <f t="shared" si="6"/>
        <v>45227</v>
      </c>
      <c r="I98" s="33">
        <f t="shared" si="7"/>
        <v>7</v>
      </c>
      <c r="J98" s="33">
        <f t="shared" si="8"/>
        <v>7</v>
      </c>
      <c r="K98" s="32"/>
      <c r="L98" s="32"/>
      <c r="M98" s="32"/>
      <c r="N98" s="32"/>
      <c r="O98" s="32"/>
      <c r="P98" s="32"/>
    </row>
    <row r="99" spans="1:16" s="19" customFormat="1" hidden="1" x14ac:dyDescent="0.25">
      <c r="A99" s="82"/>
      <c r="B99" s="32"/>
      <c r="C99" s="32"/>
      <c r="D99" s="32"/>
      <c r="E99" s="32"/>
      <c r="F99" s="32"/>
      <c r="G99" s="33">
        <f>IF(C58="XX","",C58)</f>
        <v>29</v>
      </c>
      <c r="H99" s="95">
        <f t="shared" si="6"/>
        <v>45228</v>
      </c>
      <c r="I99" s="33">
        <f t="shared" si="7"/>
        <v>1</v>
      </c>
      <c r="J99" s="33">
        <f t="shared" si="8"/>
        <v>1</v>
      </c>
      <c r="K99" s="32"/>
      <c r="L99" s="32"/>
      <c r="M99" s="32"/>
      <c r="N99" s="32"/>
      <c r="O99" s="32"/>
      <c r="P99" s="32"/>
    </row>
    <row r="100" spans="1:16" s="19" customFormat="1" hidden="1" x14ac:dyDescent="0.25">
      <c r="A100" s="82"/>
      <c r="B100" s="32"/>
      <c r="C100" s="32"/>
      <c r="D100" s="32"/>
      <c r="E100" s="32"/>
      <c r="F100" s="32"/>
      <c r="G100" s="33">
        <f t="shared" ref="G100:G101" si="9">IF(C59="XX","",C59)</f>
        <v>30</v>
      </c>
      <c r="H100" s="95">
        <f t="shared" si="6"/>
        <v>45229</v>
      </c>
      <c r="I100" s="33">
        <f t="shared" si="7"/>
        <v>2</v>
      </c>
      <c r="J100" s="33">
        <f t="shared" si="8"/>
        <v>2</v>
      </c>
      <c r="K100" s="32"/>
      <c r="L100" s="32"/>
      <c r="M100" s="32"/>
      <c r="N100" s="32"/>
      <c r="O100" s="32"/>
      <c r="P100" s="32"/>
    </row>
    <row r="101" spans="1:16" s="19" customFormat="1" hidden="1" x14ac:dyDescent="0.25">
      <c r="A101" s="82"/>
      <c r="B101" s="32"/>
      <c r="C101" s="32"/>
      <c r="D101" s="32"/>
      <c r="E101" s="32"/>
      <c r="F101" s="32"/>
      <c r="G101" s="33">
        <f t="shared" si="9"/>
        <v>31</v>
      </c>
      <c r="H101" s="95">
        <f t="shared" si="6"/>
        <v>45230</v>
      </c>
      <c r="I101" s="33">
        <f t="shared" si="7"/>
        <v>3</v>
      </c>
      <c r="J101" s="33">
        <f t="shared" si="8"/>
        <v>3</v>
      </c>
      <c r="K101" s="32"/>
      <c r="L101" s="32"/>
      <c r="M101" s="32"/>
      <c r="N101" s="32"/>
      <c r="O101" s="32"/>
      <c r="P101" s="32"/>
    </row>
    <row r="102" spans="1:16" s="19" customFormat="1" hidden="1" x14ac:dyDescent="0.25">
      <c r="A102" s="82"/>
      <c r="B102" s="32"/>
      <c r="C102" s="32"/>
      <c r="D102" s="32"/>
      <c r="E102" s="32"/>
      <c r="F102" s="32"/>
      <c r="G102" s="33">
        <f t="shared" si="5"/>
        <v>1</v>
      </c>
      <c r="H102" s="96">
        <f>IF(I$40="Dec - Jan",DATE(D$87,F$87,G102),DATE(D$86,F$87,G102))</f>
        <v>45231</v>
      </c>
      <c r="I102" s="33">
        <f t="shared" si="7"/>
        <v>4</v>
      </c>
      <c r="J102" s="33">
        <f t="shared" si="8"/>
        <v>4</v>
      </c>
      <c r="K102" s="32"/>
      <c r="L102" s="32"/>
      <c r="M102" s="32"/>
      <c r="N102" s="32"/>
      <c r="O102" s="32"/>
      <c r="P102" s="32"/>
    </row>
    <row r="103" spans="1:16" s="19" customFormat="1" hidden="1" x14ac:dyDescent="0.25">
      <c r="A103" s="82"/>
      <c r="B103" s="32"/>
      <c r="C103" s="32"/>
      <c r="D103" s="32"/>
      <c r="E103" s="32"/>
      <c r="F103" s="32"/>
      <c r="G103" s="33">
        <f t="shared" si="5"/>
        <v>2</v>
      </c>
      <c r="H103" s="96">
        <f t="shared" ref="H103:H116" si="10">IF(I$40="Dec - Jan",DATE(D$87,F$87,G103),DATE(D$86,F$87,G103))</f>
        <v>45232</v>
      </c>
      <c r="I103" s="33">
        <f t="shared" si="7"/>
        <v>5</v>
      </c>
      <c r="J103" s="33">
        <f t="shared" si="8"/>
        <v>5</v>
      </c>
      <c r="K103" s="32"/>
      <c r="L103" s="32"/>
      <c r="M103" s="32"/>
      <c r="N103" s="32"/>
      <c r="O103" s="32"/>
      <c r="P103" s="32"/>
    </row>
    <row r="104" spans="1:16" s="19" customFormat="1" hidden="1" x14ac:dyDescent="0.25">
      <c r="A104" s="29"/>
      <c r="G104" s="33">
        <f t="shared" si="5"/>
        <v>3</v>
      </c>
      <c r="H104" s="96">
        <f t="shared" si="10"/>
        <v>45233</v>
      </c>
      <c r="I104" s="33">
        <f t="shared" si="7"/>
        <v>6</v>
      </c>
      <c r="J104" s="33">
        <f t="shared" si="8"/>
        <v>6</v>
      </c>
    </row>
    <row r="105" spans="1:16" hidden="1" x14ac:dyDescent="0.25">
      <c r="G105" s="33">
        <f t="shared" si="5"/>
        <v>4</v>
      </c>
      <c r="H105" s="96">
        <f t="shared" si="10"/>
        <v>45234</v>
      </c>
      <c r="I105" s="33">
        <f t="shared" si="7"/>
        <v>7</v>
      </c>
      <c r="J105" s="33">
        <f t="shared" si="8"/>
        <v>7</v>
      </c>
    </row>
    <row r="106" spans="1:16" hidden="1" x14ac:dyDescent="0.25">
      <c r="G106" s="33">
        <f t="shared" si="5"/>
        <v>5</v>
      </c>
      <c r="H106" s="96">
        <f t="shared" si="10"/>
        <v>45235</v>
      </c>
      <c r="I106" s="33">
        <f t="shared" si="7"/>
        <v>1</v>
      </c>
      <c r="J106" s="33">
        <f t="shared" si="8"/>
        <v>1</v>
      </c>
    </row>
    <row r="107" spans="1:16" hidden="1" x14ac:dyDescent="0.25">
      <c r="G107" s="33">
        <f t="shared" si="5"/>
        <v>6</v>
      </c>
      <c r="H107" s="96">
        <f t="shared" si="10"/>
        <v>45236</v>
      </c>
      <c r="I107" s="33">
        <f t="shared" si="7"/>
        <v>2</v>
      </c>
      <c r="J107" s="33">
        <f t="shared" si="8"/>
        <v>2</v>
      </c>
    </row>
    <row r="108" spans="1:16" hidden="1" x14ac:dyDescent="0.25">
      <c r="G108" s="33">
        <f t="shared" si="5"/>
        <v>7</v>
      </c>
      <c r="H108" s="96">
        <f t="shared" si="10"/>
        <v>45237</v>
      </c>
      <c r="I108" s="33">
        <f t="shared" si="7"/>
        <v>3</v>
      </c>
      <c r="J108" s="33">
        <f t="shared" si="8"/>
        <v>3</v>
      </c>
    </row>
    <row r="109" spans="1:16" hidden="1" x14ac:dyDescent="0.25">
      <c r="G109" s="33">
        <f t="shared" si="5"/>
        <v>8</v>
      </c>
      <c r="H109" s="96">
        <f t="shared" si="10"/>
        <v>45238</v>
      </c>
      <c r="I109" s="33">
        <f t="shared" si="7"/>
        <v>4</v>
      </c>
      <c r="J109" s="33">
        <f t="shared" si="8"/>
        <v>4</v>
      </c>
    </row>
    <row r="110" spans="1:16" hidden="1" x14ac:dyDescent="0.25">
      <c r="G110" s="33">
        <f t="shared" si="5"/>
        <v>9</v>
      </c>
      <c r="H110" s="96">
        <f t="shared" si="10"/>
        <v>45239</v>
      </c>
      <c r="I110" s="33">
        <f t="shared" si="7"/>
        <v>5</v>
      </c>
      <c r="J110" s="33">
        <f t="shared" si="8"/>
        <v>5</v>
      </c>
    </row>
    <row r="111" spans="1:16" hidden="1" x14ac:dyDescent="0.25">
      <c r="G111" s="33">
        <f t="shared" si="5"/>
        <v>10</v>
      </c>
      <c r="H111" s="96">
        <f t="shared" si="10"/>
        <v>45240</v>
      </c>
      <c r="I111" s="33">
        <f t="shared" si="7"/>
        <v>6</v>
      </c>
      <c r="J111" s="33">
        <f t="shared" si="8"/>
        <v>6</v>
      </c>
    </row>
    <row r="112" spans="1:16" hidden="1" x14ac:dyDescent="0.25">
      <c r="G112" s="33">
        <f t="shared" si="5"/>
        <v>11</v>
      </c>
      <c r="H112" s="96">
        <f t="shared" si="10"/>
        <v>45241</v>
      </c>
      <c r="I112" s="33">
        <f t="shared" si="7"/>
        <v>7</v>
      </c>
      <c r="J112" s="33">
        <f t="shared" si="8"/>
        <v>7</v>
      </c>
    </row>
    <row r="113" spans="1:10" hidden="1" x14ac:dyDescent="0.25">
      <c r="G113" s="33">
        <f t="shared" si="5"/>
        <v>12</v>
      </c>
      <c r="H113" s="96">
        <f t="shared" si="10"/>
        <v>45242</v>
      </c>
      <c r="I113" s="33">
        <f t="shared" si="7"/>
        <v>1</v>
      </c>
      <c r="J113" s="33">
        <f t="shared" si="8"/>
        <v>1</v>
      </c>
    </row>
    <row r="114" spans="1:10" hidden="1" x14ac:dyDescent="0.25">
      <c r="G114" s="33">
        <f t="shared" si="5"/>
        <v>13</v>
      </c>
      <c r="H114" s="96">
        <f t="shared" si="10"/>
        <v>45243</v>
      </c>
      <c r="I114" s="33">
        <f t="shared" si="7"/>
        <v>2</v>
      </c>
      <c r="J114" s="33">
        <f t="shared" si="8"/>
        <v>2</v>
      </c>
    </row>
    <row r="115" spans="1:10" hidden="1" x14ac:dyDescent="0.25">
      <c r="G115" s="33">
        <f t="shared" si="5"/>
        <v>14</v>
      </c>
      <c r="H115" s="96">
        <f t="shared" si="10"/>
        <v>45244</v>
      </c>
      <c r="I115" s="33">
        <f t="shared" si="7"/>
        <v>3</v>
      </c>
      <c r="J115" s="33">
        <f t="shared" si="8"/>
        <v>3</v>
      </c>
    </row>
    <row r="116" spans="1:10" hidden="1" x14ac:dyDescent="0.25">
      <c r="G116" s="33">
        <f t="shared" si="5"/>
        <v>15</v>
      </c>
      <c r="H116" s="96">
        <f t="shared" si="10"/>
        <v>45245</v>
      </c>
      <c r="I116" s="33">
        <f t="shared" si="7"/>
        <v>4</v>
      </c>
      <c r="J116" s="33">
        <f t="shared" si="8"/>
        <v>4</v>
      </c>
    </row>
    <row r="119" spans="1:10" ht="15" customHeight="1" x14ac:dyDescent="0.25">
      <c r="A119" s="75"/>
      <c r="B119" s="12"/>
    </row>
    <row r="120" spans="1:10" ht="15" customHeight="1" x14ac:dyDescent="0.25"/>
    <row r="121" spans="1:10" ht="15" customHeight="1" x14ac:dyDescent="0.25"/>
    <row r="122" spans="1:10" ht="15" customHeight="1" x14ac:dyDescent="0.25"/>
  </sheetData>
  <sheetProtection algorithmName="SHA-512" hashValue="OXOm8c5TvpwNU6RaVJylS6i4M0PNg00H7hMA+gaQJRUOaVV+/wtRyEv/BxZhu7WckgddLo5SsVidkfVAHqAn7A==" saltValue="fBSu+9rQ7ua/v7Hj1NYXSQ==" spinCount="100000" sheet="1" selectLockedCells="1"/>
  <mergeCells count="72">
    <mergeCell ref="A61:A75"/>
    <mergeCell ref="N74:V74"/>
    <mergeCell ref="AB72:AC72"/>
    <mergeCell ref="A81:V82"/>
    <mergeCell ref="N61:V61"/>
    <mergeCell ref="N62:V67"/>
    <mergeCell ref="N69:V72"/>
    <mergeCell ref="P77:T77"/>
    <mergeCell ref="A77:C77"/>
    <mergeCell ref="G77:K77"/>
    <mergeCell ref="A79:E80"/>
    <mergeCell ref="G79:M80"/>
    <mergeCell ref="P79:V80"/>
    <mergeCell ref="A78:C78"/>
    <mergeCell ref="Q55:R55"/>
    <mergeCell ref="P51:R51"/>
    <mergeCell ref="P50:R50"/>
    <mergeCell ref="Q57:R57"/>
    <mergeCell ref="F61:F75"/>
    <mergeCell ref="P49:R49"/>
    <mergeCell ref="Q54:R54"/>
    <mergeCell ref="Q42:U42"/>
    <mergeCell ref="T47:U47"/>
    <mergeCell ref="T48:U48"/>
    <mergeCell ref="T49:U49"/>
    <mergeCell ref="T50:U50"/>
    <mergeCell ref="T51:U51"/>
    <mergeCell ref="T52:U52"/>
    <mergeCell ref="T53:U53"/>
    <mergeCell ref="AK45:AM45"/>
    <mergeCell ref="P48:R48"/>
    <mergeCell ref="P47:R47"/>
    <mergeCell ref="Q43:T43"/>
    <mergeCell ref="B8:V10"/>
    <mergeCell ref="G40:H40"/>
    <mergeCell ref="D40:F40"/>
    <mergeCell ref="A40:C40"/>
    <mergeCell ref="G41:H41"/>
    <mergeCell ref="D41:F41"/>
    <mergeCell ref="A41:C41"/>
    <mergeCell ref="N40:O40"/>
    <mergeCell ref="I41:J41"/>
    <mergeCell ref="I40:J40"/>
    <mergeCell ref="L41:M41"/>
    <mergeCell ref="L40:M40"/>
    <mergeCell ref="C1:V1"/>
    <mergeCell ref="C2:V2"/>
    <mergeCell ref="C3:V3"/>
    <mergeCell ref="B6:V6"/>
    <mergeCell ref="B7:V7"/>
    <mergeCell ref="B5:L5"/>
    <mergeCell ref="C37:T37"/>
    <mergeCell ref="C38:T38"/>
    <mergeCell ref="B11:V13"/>
    <mergeCell ref="B21:V22"/>
    <mergeCell ref="B23:V24"/>
    <mergeCell ref="A44:C44"/>
    <mergeCell ref="J43:L43"/>
    <mergeCell ref="Q58:R58"/>
    <mergeCell ref="Q59:R59"/>
    <mergeCell ref="N55:P55"/>
    <mergeCell ref="N56:P56"/>
    <mergeCell ref="N57:P57"/>
    <mergeCell ref="N58:P58"/>
    <mergeCell ref="N59:P59"/>
    <mergeCell ref="A45:A60"/>
    <mergeCell ref="P45:V45"/>
    <mergeCell ref="P52:R52"/>
    <mergeCell ref="P53:R53"/>
    <mergeCell ref="F45:F60"/>
    <mergeCell ref="T46:U46"/>
    <mergeCell ref="Q56:R56"/>
  </mergeCells>
  <conditionalFormatting sqref="B45:B75">
    <cfRule type="cellIs" dxfId="6" priority="2" operator="between">
      <formula>"SAT"</formula>
      <formula>"SUN"</formula>
    </cfRule>
  </conditionalFormatting>
  <conditionalFormatting sqref="C58">
    <cfRule type="expression" dxfId="5" priority="11">
      <formula>$C$58="XX"</formula>
    </cfRule>
  </conditionalFormatting>
  <conditionalFormatting sqref="C59">
    <cfRule type="expression" dxfId="4" priority="10">
      <formula>$C$59="XX"</formula>
    </cfRule>
  </conditionalFormatting>
  <conditionalFormatting sqref="C60:E60">
    <cfRule type="expression" dxfId="3" priority="3">
      <formula>$C$60="XX"</formula>
    </cfRule>
  </conditionalFormatting>
  <conditionalFormatting sqref="G60:H60">
    <cfRule type="expression" dxfId="2" priority="9">
      <formula>$C$60="XX"</formula>
    </cfRule>
  </conditionalFormatting>
  <conditionalFormatting sqref="I45:I75">
    <cfRule type="cellIs" dxfId="1" priority="14" operator="greaterThan">
      <formula>8</formula>
    </cfRule>
  </conditionalFormatting>
  <conditionalFormatting sqref="Q42">
    <cfRule type="expression" dxfId="0" priority="1">
      <formula>NOT(ISBLANK($Q$40))</formula>
    </cfRule>
  </conditionalFormatting>
  <dataValidations count="2">
    <dataValidation type="list" allowBlank="1" showInputMessage="1" showErrorMessage="1" sqref="L40:M40" xr:uid="{00000000-0002-0000-0000-000000000000}">
      <formula1>$B$86:$B$92</formula1>
    </dataValidation>
    <dataValidation type="list" allowBlank="1" showInputMessage="1" showErrorMessage="1" promptTitle="Month" prompt="Select the beginning and ending month for the period worked." sqref="I40:J40" xr:uid="{00000000-0002-0000-0000-000001000000}">
      <formula1>$A$86:$A$97</formula1>
    </dataValidation>
  </dataValidations>
  <hyperlinks>
    <hyperlink ref="N74" r:id="rId1" xr:uid="{00000000-0004-0000-0000-000000000000}"/>
  </hyperlinks>
  <pageMargins left="0.6" right="0.4" top="0.25" bottom="0.49019607843137297" header="0.3" footer="0.3"/>
  <pageSetup scale="96" orientation="landscape" r:id="rId2"/>
  <headerFooter>
    <oddFooter>&amp;L&amp;7Revised: 10/17/2023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5F0CB-F5F0-47DC-9299-2C929805FA04}">
  <ds:schemaRefs>
    <ds:schemaRef ds:uri="http://schemas.microsoft.com/office/2006/metadata/properties"/>
    <ds:schemaRef ds:uri="http://schemas.microsoft.com/office/infopath/2007/PartnerControls"/>
    <ds:schemaRef ds:uri="069f36d3-ed4a-4ba3-8e06-7199653cf956"/>
  </ds:schemaRefs>
</ds:datastoreItem>
</file>

<file path=customXml/itemProps2.xml><?xml version="1.0" encoding="utf-8"?>
<ds:datastoreItem xmlns:ds="http://schemas.openxmlformats.org/officeDocument/2006/customXml" ds:itemID="{19E366BC-6431-4DBB-A83B-CA2FE2CC6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3447B-57CC-4B96-B04A-87298CED2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Hourly &amp; Com. Ed. </vt:lpstr>
      <vt:lpstr>'Certificated Hourly &amp; Com. Ed. '!Print_Area</vt:lpstr>
    </vt:vector>
  </TitlesOfParts>
  <Company>wvmccd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Ngoc Chim</dc:creator>
  <cp:lastModifiedBy>Kevin Brundage-Sears</cp:lastModifiedBy>
  <cp:lastPrinted>2023-10-19T18:29:11Z</cp:lastPrinted>
  <dcterms:created xsi:type="dcterms:W3CDTF">2017-05-31T19:13:49Z</dcterms:created>
  <dcterms:modified xsi:type="dcterms:W3CDTF">2023-11-07T17:35:08Z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