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https://wvmccd-my.sharepoint.com/personal/kevin_brundage_wvm_edu/Documents/Desktop/"/>
    </mc:Choice>
  </mc:AlternateContent>
  <xr:revisionPtr revIDLastSave="196" documentId="8_{15806C95-50D6-43C3-812C-9D95DD277304}" xr6:coauthVersionLast="47" xr6:coauthVersionMax="47" xr10:uidLastSave="{21B44BCD-2DE8-410C-988D-EE54AD057350}"/>
  <bookViews>
    <workbookView xWindow="-120" yWindow="-120" windowWidth="57840" windowHeight="23520" xr2:uid="{00000000-000D-0000-FFFF-FFFF00000000}"/>
  </bookViews>
  <sheets>
    <sheet name="Sheet1" sheetId="1" r:id="rId1"/>
    <sheet name="Sheet2" sheetId="4" r:id="rId2"/>
  </sheets>
  <definedNames>
    <definedName name="_xlnm.Print_Area" localSheetId="0">Sheet1!$A$40:$Y$115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85" i="1" l="1"/>
  <c r="I86" i="1" s="1"/>
  <c r="I87" i="1" s="1"/>
  <c r="I88" i="1" s="1"/>
  <c r="I89" i="1" s="1"/>
  <c r="I90" i="1" s="1"/>
  <c r="I91" i="1" s="1"/>
  <c r="I92" i="1" s="1"/>
  <c r="I93" i="1" s="1"/>
  <c r="I94" i="1" s="1"/>
  <c r="I95" i="1" s="1"/>
  <c r="I96" i="1" s="1"/>
  <c r="I97" i="1" s="1"/>
  <c r="I98" i="1" s="1"/>
  <c r="I99" i="1" s="1"/>
  <c r="I100" i="1" s="1"/>
  <c r="I101" i="1" s="1"/>
  <c r="I102" i="1" s="1"/>
  <c r="I103" i="1" s="1"/>
  <c r="I104" i="1" s="1"/>
  <c r="I105" i="1" s="1"/>
  <c r="I106" i="1" s="1"/>
  <c r="I107" i="1" s="1"/>
  <c r="I108" i="1" s="1"/>
  <c r="I109" i="1" s="1"/>
  <c r="I110" i="1" s="1"/>
  <c r="I111" i="1" s="1"/>
  <c r="I112" i="1" s="1"/>
  <c r="AQ48" i="1"/>
  <c r="AR48" i="1"/>
  <c r="AQ49" i="1"/>
  <c r="AR49" i="1"/>
  <c r="AQ50" i="1"/>
  <c r="AR50" i="1"/>
  <c r="AQ51" i="1"/>
  <c r="AR51" i="1"/>
  <c r="AQ52" i="1"/>
  <c r="AR52" i="1"/>
  <c r="AQ53" i="1"/>
  <c r="AR53" i="1"/>
  <c r="AQ54" i="1"/>
  <c r="AR54" i="1"/>
  <c r="AQ55" i="1"/>
  <c r="AR55" i="1"/>
  <c r="AQ56" i="1"/>
  <c r="AR56" i="1"/>
  <c r="AQ57" i="1"/>
  <c r="AR57" i="1"/>
  <c r="AQ58" i="1"/>
  <c r="AR58" i="1"/>
  <c r="AQ59" i="1"/>
  <c r="AR59" i="1"/>
  <c r="AQ60" i="1"/>
  <c r="AR60" i="1"/>
  <c r="AQ61" i="1"/>
  <c r="AR61" i="1"/>
  <c r="AQ62" i="1"/>
  <c r="AR62" i="1"/>
  <c r="AQ63" i="1"/>
  <c r="AR63" i="1"/>
  <c r="AQ64" i="1"/>
  <c r="AR64" i="1"/>
  <c r="AQ65" i="1"/>
  <c r="AR65" i="1"/>
  <c r="AQ66" i="1"/>
  <c r="AR66" i="1"/>
  <c r="AQ67" i="1"/>
  <c r="AR67" i="1"/>
  <c r="AQ68" i="1"/>
  <c r="AR68" i="1"/>
  <c r="AQ69" i="1"/>
  <c r="AR69" i="1"/>
  <c r="AQ70" i="1"/>
  <c r="AR70" i="1"/>
  <c r="AQ71" i="1"/>
  <c r="AR71" i="1"/>
  <c r="AQ72" i="1"/>
  <c r="AR72" i="1"/>
  <c r="AQ73" i="1"/>
  <c r="AR73" i="1"/>
  <c r="AQ74" i="1"/>
  <c r="AR74" i="1"/>
  <c r="AQ75" i="1"/>
  <c r="AR75" i="1"/>
  <c r="AQ76" i="1"/>
  <c r="AR76" i="1"/>
  <c r="AQ77" i="1"/>
  <c r="AR77" i="1"/>
  <c r="AR47" i="1"/>
  <c r="AQ47" i="1"/>
  <c r="AP48" i="1"/>
  <c r="AP49" i="1"/>
  <c r="AP50" i="1"/>
  <c r="AP51" i="1"/>
  <c r="AP52" i="1"/>
  <c r="AP53" i="1"/>
  <c r="AP54" i="1"/>
  <c r="AP55" i="1"/>
  <c r="AP56" i="1"/>
  <c r="AP57" i="1"/>
  <c r="AP58" i="1"/>
  <c r="AP59" i="1"/>
  <c r="AP60" i="1"/>
  <c r="AP61" i="1"/>
  <c r="AP62" i="1"/>
  <c r="AP63" i="1"/>
  <c r="AP64" i="1"/>
  <c r="AP65" i="1"/>
  <c r="AP66" i="1"/>
  <c r="AP67" i="1"/>
  <c r="AP68" i="1"/>
  <c r="AP69" i="1"/>
  <c r="AP70" i="1"/>
  <c r="AP71" i="1"/>
  <c r="AP72" i="1"/>
  <c r="AP73" i="1"/>
  <c r="AP74" i="1"/>
  <c r="AP75" i="1"/>
  <c r="AP76" i="1"/>
  <c r="AP77" i="1"/>
  <c r="AP47" i="1"/>
  <c r="AO48" i="1"/>
  <c r="AO49" i="1"/>
  <c r="AO50" i="1"/>
  <c r="AO51" i="1"/>
  <c r="AO52" i="1"/>
  <c r="AO53" i="1"/>
  <c r="AO54" i="1"/>
  <c r="AO55" i="1"/>
  <c r="AO56" i="1"/>
  <c r="AO57" i="1"/>
  <c r="AO58" i="1"/>
  <c r="AO59" i="1"/>
  <c r="AO60" i="1"/>
  <c r="AO61" i="1"/>
  <c r="AO62" i="1"/>
  <c r="AO63" i="1"/>
  <c r="AO64" i="1"/>
  <c r="AO65" i="1"/>
  <c r="AO66" i="1"/>
  <c r="AO67" i="1"/>
  <c r="AO68" i="1"/>
  <c r="AO69" i="1"/>
  <c r="AO70" i="1"/>
  <c r="AO71" i="1"/>
  <c r="AO72" i="1"/>
  <c r="AO73" i="1"/>
  <c r="AO74" i="1"/>
  <c r="AO75" i="1"/>
  <c r="AO76" i="1"/>
  <c r="AO77" i="1"/>
  <c r="AO47" i="1"/>
  <c r="AT54" i="1" l="1"/>
  <c r="AT53" i="1"/>
  <c r="AT52" i="1"/>
  <c r="AT51" i="1"/>
  <c r="AT50" i="1"/>
  <c r="AT49" i="1"/>
  <c r="AT48" i="1"/>
  <c r="AS54" i="1"/>
  <c r="AS53" i="1"/>
  <c r="AS52" i="1"/>
  <c r="AS51" i="1"/>
  <c r="AS50" i="1"/>
  <c r="AS49" i="1"/>
  <c r="AS48" i="1"/>
  <c r="AC48" i="1" l="1"/>
  <c r="AC49" i="1"/>
  <c r="AC50" i="1"/>
  <c r="AC51" i="1"/>
  <c r="AC52" i="1"/>
  <c r="AC53" i="1"/>
  <c r="AC54" i="1"/>
  <c r="AC55" i="1"/>
  <c r="AC56" i="1"/>
  <c r="AC57" i="1"/>
  <c r="AC58" i="1"/>
  <c r="AC59" i="1"/>
  <c r="AC60" i="1"/>
  <c r="AC61" i="1"/>
  <c r="AC62" i="1"/>
  <c r="AC63" i="1"/>
  <c r="AC64" i="1"/>
  <c r="AC65" i="1"/>
  <c r="AC66" i="1"/>
  <c r="AC67" i="1"/>
  <c r="AC68" i="1"/>
  <c r="AC69" i="1"/>
  <c r="AC70" i="1"/>
  <c r="AC71" i="1"/>
  <c r="AC72" i="1"/>
  <c r="AC73" i="1"/>
  <c r="AC74" i="1"/>
  <c r="AC75" i="1"/>
  <c r="AC76" i="1"/>
  <c r="AC77" i="1"/>
  <c r="AC47" i="1"/>
  <c r="AB48" i="1"/>
  <c r="AB49" i="1"/>
  <c r="AB50" i="1"/>
  <c r="AB51" i="1"/>
  <c r="AB52" i="1"/>
  <c r="AB53" i="1"/>
  <c r="AB54" i="1"/>
  <c r="AB55" i="1"/>
  <c r="AB56" i="1"/>
  <c r="AB57" i="1"/>
  <c r="AB58" i="1"/>
  <c r="AB59" i="1"/>
  <c r="AB60" i="1"/>
  <c r="AB61" i="1"/>
  <c r="AB62" i="1"/>
  <c r="AB63" i="1"/>
  <c r="AB64" i="1"/>
  <c r="AB65" i="1"/>
  <c r="AB66" i="1"/>
  <c r="AB67" i="1"/>
  <c r="AB68" i="1"/>
  <c r="AB69" i="1"/>
  <c r="AB70" i="1"/>
  <c r="AB71" i="1"/>
  <c r="AB72" i="1"/>
  <c r="AB73" i="1"/>
  <c r="AB74" i="1"/>
  <c r="AB75" i="1"/>
  <c r="AB76" i="1"/>
  <c r="AB77" i="1"/>
  <c r="AB47" i="1"/>
  <c r="X54" i="1" l="1"/>
  <c r="X52" i="1" s="1"/>
  <c r="G85" i="1" l="1"/>
  <c r="H85" i="1"/>
  <c r="W43" i="1" l="1"/>
  <c r="T58" i="1" l="1"/>
  <c r="Q43" i="1"/>
  <c r="D90" i="1" l="1"/>
  <c r="D89" i="1" l="1"/>
  <c r="E90" i="1"/>
  <c r="D91" i="1"/>
  <c r="E91" i="1" s="1"/>
  <c r="E89" i="1" l="1"/>
  <c r="D88" i="1"/>
  <c r="D87" i="1" s="1"/>
  <c r="E88" i="1" l="1"/>
  <c r="D86" i="1"/>
  <c r="E86" i="1" s="1"/>
  <c r="E87" i="1"/>
  <c r="K85" i="1" l="1"/>
  <c r="AU86" i="1" s="1"/>
  <c r="U40" i="1" s="1"/>
  <c r="X85" i="1" l="1"/>
  <c r="Y85" i="1" s="1"/>
  <c r="A47" i="1" s="1"/>
  <c r="L85" i="1"/>
  <c r="M85" i="1" s="1"/>
  <c r="C47" i="1"/>
  <c r="C48" i="1" s="1"/>
  <c r="B47" i="1" l="1"/>
  <c r="AI47" i="1" s="1"/>
  <c r="K86" i="1"/>
  <c r="X86" i="1" s="1"/>
  <c r="C49" i="1"/>
  <c r="K88" i="1"/>
  <c r="X88" i="1" s="1"/>
  <c r="AF47" i="1" l="1" a="1"/>
  <c r="AF47" i="1" s="1"/>
  <c r="AD47" i="1"/>
  <c r="AA47" i="1"/>
  <c r="Y88" i="1"/>
  <c r="A50" i="1" s="1"/>
  <c r="Y86" i="1"/>
  <c r="A48" i="1" s="1"/>
  <c r="L86" i="1"/>
  <c r="M86" i="1" s="1"/>
  <c r="B48" i="1" s="1"/>
  <c r="AI48" i="1" s="1"/>
  <c r="L88" i="1"/>
  <c r="M88" i="1" s="1"/>
  <c r="B50" i="1" s="1"/>
  <c r="AI50" i="1" s="1"/>
  <c r="K87" i="1"/>
  <c r="X87" i="1" s="1"/>
  <c r="C50" i="1"/>
  <c r="C51" i="1" s="1"/>
  <c r="C52" i="1" s="1"/>
  <c r="K89" i="1"/>
  <c r="X89" i="1" s="1"/>
  <c r="AA48" i="1" l="1"/>
  <c r="AF50" i="1" a="1"/>
  <c r="AF50" i="1" s="1"/>
  <c r="I47" i="1"/>
  <c r="AK47" i="1" s="1"/>
  <c r="K47" i="1"/>
  <c r="AE47" i="1"/>
  <c r="AF48" i="1" a="1"/>
  <c r="AF48" i="1" s="1"/>
  <c r="Y89" i="1"/>
  <c r="A51" i="1" s="1"/>
  <c r="Y87" i="1"/>
  <c r="A49" i="1" s="1"/>
  <c r="I48" i="1"/>
  <c r="AK48" i="1" s="1"/>
  <c r="AD48" i="1"/>
  <c r="AA50" i="1"/>
  <c r="L89" i="1"/>
  <c r="M89" i="1" s="1"/>
  <c r="B51" i="1" s="1"/>
  <c r="AI51" i="1" s="1"/>
  <c r="L87" i="1"/>
  <c r="M87" i="1" s="1"/>
  <c r="B49" i="1" s="1"/>
  <c r="AI49" i="1" s="1"/>
  <c r="AD50" i="1"/>
  <c r="I50" i="1"/>
  <c r="AK50" i="1" s="1"/>
  <c r="K90" i="1"/>
  <c r="X90" i="1" s="1"/>
  <c r="C53" i="1"/>
  <c r="AE48" i="1" l="1"/>
  <c r="AA51" i="1"/>
  <c r="AA49" i="1"/>
  <c r="J47" i="1"/>
  <c r="AN47" i="1"/>
  <c r="AM47" i="1"/>
  <c r="K48" i="1"/>
  <c r="Y90" i="1"/>
  <c r="A52" i="1" s="1"/>
  <c r="AF51" i="1" a="1"/>
  <c r="AF51" i="1" s="1"/>
  <c r="I51" i="1"/>
  <c r="AK51" i="1" s="1"/>
  <c r="AD51" i="1"/>
  <c r="I49" i="1"/>
  <c r="AK49" i="1" s="1"/>
  <c r="AF49" i="1" a="1"/>
  <c r="AF49" i="1" s="1"/>
  <c r="AD49" i="1"/>
  <c r="AE50" i="1"/>
  <c r="K50" i="1"/>
  <c r="AN50" i="1"/>
  <c r="L90" i="1"/>
  <c r="M90" i="1" s="1"/>
  <c r="B52" i="1" s="1"/>
  <c r="AI52" i="1" s="1"/>
  <c r="J48" i="1"/>
  <c r="K91" i="1"/>
  <c r="X91" i="1" s="1"/>
  <c r="C54" i="1"/>
  <c r="AE49" i="1" l="1"/>
  <c r="AE51" i="1"/>
  <c r="I52" i="1"/>
  <c r="AK52" i="1" s="1"/>
  <c r="AM48" i="1"/>
  <c r="AN48" i="1"/>
  <c r="K49" i="1"/>
  <c r="Y91" i="1"/>
  <c r="A53" i="1" s="1"/>
  <c r="K51" i="1"/>
  <c r="AA52" i="1"/>
  <c r="AD52" i="1"/>
  <c r="K52" i="1"/>
  <c r="AF52" i="1" a="1"/>
  <c r="AF52" i="1" s="1"/>
  <c r="AN51" i="1"/>
  <c r="J50" i="1"/>
  <c r="L91" i="1"/>
  <c r="M91" i="1" s="1"/>
  <c r="B53" i="1" s="1"/>
  <c r="AI53" i="1" s="1"/>
  <c r="AM50" i="1"/>
  <c r="K92" i="1"/>
  <c r="X92" i="1" s="1"/>
  <c r="C55" i="1"/>
  <c r="AN52" i="1" l="1"/>
  <c r="J51" i="1"/>
  <c r="Y92" i="1"/>
  <c r="A54" i="1" s="1"/>
  <c r="AM51" i="1"/>
  <c r="AE52" i="1"/>
  <c r="J52" i="1"/>
  <c r="AF53" i="1" a="1"/>
  <c r="AF53" i="1" s="1"/>
  <c r="AD53" i="1"/>
  <c r="AA53" i="1"/>
  <c r="I53" i="1"/>
  <c r="AK53" i="1" s="1"/>
  <c r="L92" i="1"/>
  <c r="M92" i="1" s="1"/>
  <c r="B54" i="1" s="1"/>
  <c r="AI54" i="1" s="1"/>
  <c r="K93" i="1"/>
  <c r="X93" i="1" s="1"/>
  <c r="C56" i="1"/>
  <c r="AM52" i="1"/>
  <c r="AF54" i="1" l="1" a="1"/>
  <c r="AF54" i="1" s="1"/>
  <c r="J53" i="1"/>
  <c r="AN49" i="1"/>
  <c r="AM49" i="1"/>
  <c r="J49" i="1"/>
  <c r="Y93" i="1"/>
  <c r="A55" i="1" s="1"/>
  <c r="K53" i="1"/>
  <c r="AA54" i="1"/>
  <c r="AE53" i="1"/>
  <c r="AD54" i="1"/>
  <c r="I54" i="1"/>
  <c r="AK54" i="1" s="1"/>
  <c r="L93" i="1"/>
  <c r="M93" i="1" s="1"/>
  <c r="B55" i="1" s="1"/>
  <c r="AI55" i="1" s="1"/>
  <c r="K94" i="1"/>
  <c r="X94" i="1" s="1"/>
  <c r="C57" i="1"/>
  <c r="I55" i="1" l="1"/>
  <c r="AN53" i="1"/>
  <c r="AM53" i="1"/>
  <c r="K54" i="1"/>
  <c r="Y94" i="1"/>
  <c r="A56" i="1" s="1"/>
  <c r="J54" i="1"/>
  <c r="AE54" i="1"/>
  <c r="AF55" i="1" a="1"/>
  <c r="AF55" i="1" s="1"/>
  <c r="AD55" i="1"/>
  <c r="AA55" i="1"/>
  <c r="L94" i="1"/>
  <c r="M94" i="1" s="1"/>
  <c r="B56" i="1" s="1"/>
  <c r="AI56" i="1" s="1"/>
  <c r="K95" i="1"/>
  <c r="X95" i="1" s="1"/>
  <c r="C58" i="1"/>
  <c r="AK55" i="1" l="1"/>
  <c r="AN55" i="1" s="1"/>
  <c r="K55" i="1"/>
  <c r="AA56" i="1"/>
  <c r="AN54" i="1"/>
  <c r="AM54" i="1"/>
  <c r="Y95" i="1"/>
  <c r="A57" i="1" s="1"/>
  <c r="AE55" i="1"/>
  <c r="AF56" i="1" a="1"/>
  <c r="AF56" i="1" s="1"/>
  <c r="I56" i="1"/>
  <c r="AK56" i="1" s="1"/>
  <c r="AD56" i="1"/>
  <c r="L95" i="1"/>
  <c r="M95" i="1" s="1"/>
  <c r="B57" i="1" s="1"/>
  <c r="AI57" i="1" s="1"/>
  <c r="K96" i="1"/>
  <c r="X96" i="1" s="1"/>
  <c r="C59" i="1"/>
  <c r="AM55" i="1" l="1"/>
  <c r="J55" i="1"/>
  <c r="AE56" i="1"/>
  <c r="AD57" i="1"/>
  <c r="Y96" i="1"/>
  <c r="A58" i="1" s="1"/>
  <c r="AF57" i="1" a="1"/>
  <c r="AF57" i="1" s="1"/>
  <c r="AA57" i="1"/>
  <c r="I57" i="1"/>
  <c r="AK57" i="1" s="1"/>
  <c r="L96" i="1"/>
  <c r="M96" i="1" s="1"/>
  <c r="B58" i="1" s="1"/>
  <c r="AI58" i="1" s="1"/>
  <c r="K97" i="1"/>
  <c r="X97" i="1" s="1"/>
  <c r="C60" i="1"/>
  <c r="AE57" i="1" l="1"/>
  <c r="AD58" i="1"/>
  <c r="AM56" i="1"/>
  <c r="J56" i="1"/>
  <c r="AN56" i="1"/>
  <c r="K56" i="1"/>
  <c r="K57" i="1"/>
  <c r="Y97" i="1"/>
  <c r="A59" i="1" s="1"/>
  <c r="AF58" i="1" a="1"/>
  <c r="AF58" i="1" s="1"/>
  <c r="I58" i="1"/>
  <c r="AK58" i="1" s="1"/>
  <c r="AA58" i="1"/>
  <c r="AE58" i="1" s="1"/>
  <c r="L97" i="1"/>
  <c r="M97" i="1" s="1"/>
  <c r="B59" i="1" s="1"/>
  <c r="AI59" i="1" s="1"/>
  <c r="J57" i="1"/>
  <c r="K98" i="1"/>
  <c r="X98" i="1" s="1"/>
  <c r="C61" i="1"/>
  <c r="AA59" i="1" l="1"/>
  <c r="AN57" i="1"/>
  <c r="AM57" i="1"/>
  <c r="J58" i="1"/>
  <c r="K58" i="1"/>
  <c r="Y98" i="1"/>
  <c r="A60" i="1" s="1"/>
  <c r="AF59" i="1" a="1"/>
  <c r="AF59" i="1" s="1"/>
  <c r="AD59" i="1"/>
  <c r="I59" i="1"/>
  <c r="AK59" i="1" s="1"/>
  <c r="L98" i="1"/>
  <c r="M98" i="1" s="1"/>
  <c r="B60" i="1" s="1"/>
  <c r="AI60" i="1" s="1"/>
  <c r="K99" i="1"/>
  <c r="X99" i="1" s="1"/>
  <c r="C62" i="1"/>
  <c r="AE59" i="1" l="1"/>
  <c r="AA60" i="1"/>
  <c r="AN58" i="1"/>
  <c r="AM58" i="1"/>
  <c r="Y99" i="1"/>
  <c r="A61" i="1" s="1"/>
  <c r="J59" i="1"/>
  <c r="K59" i="1"/>
  <c r="AD60" i="1"/>
  <c r="AF60" i="1" a="1"/>
  <c r="AF60" i="1" s="1"/>
  <c r="I60" i="1"/>
  <c r="AK60" i="1" s="1"/>
  <c r="L99" i="1"/>
  <c r="M99" i="1" s="1"/>
  <c r="B61" i="1" s="1"/>
  <c r="AI61" i="1" s="1"/>
  <c r="K100" i="1"/>
  <c r="X100" i="1" s="1"/>
  <c r="C63" i="1"/>
  <c r="AE60" i="1" l="1"/>
  <c r="AF61" i="1" a="1"/>
  <c r="AF61" i="1" s="1"/>
  <c r="AN59" i="1"/>
  <c r="AM59" i="1"/>
  <c r="J60" i="1"/>
  <c r="Y100" i="1"/>
  <c r="A62" i="1" s="1"/>
  <c r="K60" i="1"/>
  <c r="I61" i="1"/>
  <c r="AK61" i="1" s="1"/>
  <c r="AA61" i="1"/>
  <c r="AD61" i="1"/>
  <c r="L100" i="1"/>
  <c r="M100" i="1" s="1"/>
  <c r="B62" i="1" s="1"/>
  <c r="AI62" i="1" s="1"/>
  <c r="K61" i="1"/>
  <c r="K101" i="1"/>
  <c r="X101" i="1" s="1"/>
  <c r="C64" i="1"/>
  <c r="AD62" i="1" l="1"/>
  <c r="AN60" i="1"/>
  <c r="AM60" i="1"/>
  <c r="AN61" i="1"/>
  <c r="Y101" i="1"/>
  <c r="A63" i="1" s="1"/>
  <c r="J61" i="1"/>
  <c r="AE61" i="1"/>
  <c r="AF62" i="1" a="1"/>
  <c r="AF62" i="1" s="1"/>
  <c r="L101" i="1"/>
  <c r="M101" i="1" s="1"/>
  <c r="B63" i="1" s="1"/>
  <c r="AI63" i="1" s="1"/>
  <c r="AA62" i="1"/>
  <c r="AE62" i="1" s="1"/>
  <c r="I62" i="1"/>
  <c r="AK62" i="1" s="1"/>
  <c r="K102" i="1"/>
  <c r="X102" i="1" s="1"/>
  <c r="C65" i="1"/>
  <c r="AD63" i="1" l="1"/>
  <c r="K62" i="1"/>
  <c r="AM61" i="1"/>
  <c r="Y102" i="1"/>
  <c r="A64" i="1" s="1"/>
  <c r="I63" i="1"/>
  <c r="AK63" i="1" s="1"/>
  <c r="AA63" i="1"/>
  <c r="AF63" i="1" a="1"/>
  <c r="AF63" i="1" s="1"/>
  <c r="AN62" i="1"/>
  <c r="L102" i="1"/>
  <c r="M102" i="1" s="1"/>
  <c r="B64" i="1" s="1"/>
  <c r="AI64" i="1" s="1"/>
  <c r="K103" i="1"/>
  <c r="X103" i="1" s="1"/>
  <c r="C66" i="1"/>
  <c r="AE63" i="1" l="1"/>
  <c r="I64" i="1"/>
  <c r="AK64" i="1" s="1"/>
  <c r="J62" i="1"/>
  <c r="K63" i="1"/>
  <c r="Y103" i="1"/>
  <c r="A65" i="1" s="1"/>
  <c r="AA64" i="1"/>
  <c r="AF64" i="1" a="1"/>
  <c r="AF64" i="1" s="1"/>
  <c r="AD64" i="1"/>
  <c r="AM62" i="1"/>
  <c r="L103" i="1"/>
  <c r="M103" i="1" s="1"/>
  <c r="B65" i="1" s="1"/>
  <c r="AI65" i="1" s="1"/>
  <c r="K64" i="1"/>
  <c r="K104" i="1"/>
  <c r="X104" i="1" s="1"/>
  <c r="C67" i="1"/>
  <c r="AM64" i="1" l="1"/>
  <c r="I65" i="1"/>
  <c r="AK65" i="1" s="1"/>
  <c r="AN63" i="1"/>
  <c r="J63" i="1"/>
  <c r="AM63" i="1"/>
  <c r="Y104" i="1"/>
  <c r="A66" i="1" s="1"/>
  <c r="AE64" i="1"/>
  <c r="AF65" i="1" a="1"/>
  <c r="AF65" i="1" s="1"/>
  <c r="AA65" i="1"/>
  <c r="AD65" i="1"/>
  <c r="L104" i="1"/>
  <c r="M104" i="1" s="1"/>
  <c r="B66" i="1" s="1"/>
  <c r="AI66" i="1" s="1"/>
  <c r="AN64" i="1"/>
  <c r="J64" i="1"/>
  <c r="K105" i="1"/>
  <c r="X105" i="1" s="1"/>
  <c r="C68" i="1"/>
  <c r="AF66" i="1" l="1" a="1"/>
  <c r="AF66" i="1" s="1"/>
  <c r="K65" i="1"/>
  <c r="Y105" i="1"/>
  <c r="A67" i="1" s="1"/>
  <c r="AE65" i="1"/>
  <c r="I66" i="1"/>
  <c r="AK66" i="1" s="1"/>
  <c r="AA66" i="1"/>
  <c r="AD66" i="1"/>
  <c r="L105" i="1"/>
  <c r="M105" i="1" s="1"/>
  <c r="B67" i="1" s="1"/>
  <c r="AI67" i="1" s="1"/>
  <c r="AN65" i="1"/>
  <c r="J65" i="1"/>
  <c r="AM65" i="1"/>
  <c r="K106" i="1"/>
  <c r="X106" i="1" s="1"/>
  <c r="C69" i="1"/>
  <c r="K66" i="1" l="1"/>
  <c r="Y106" i="1"/>
  <c r="A68" i="1" s="1"/>
  <c r="J66" i="1"/>
  <c r="AF67" i="1" a="1"/>
  <c r="AF67" i="1" s="1"/>
  <c r="AA67" i="1"/>
  <c r="I67" i="1"/>
  <c r="AK67" i="1" s="1"/>
  <c r="AD67" i="1"/>
  <c r="AE66" i="1"/>
  <c r="L106" i="1"/>
  <c r="M106" i="1" s="1"/>
  <c r="B68" i="1" s="1"/>
  <c r="AI68" i="1" s="1"/>
  <c r="K107" i="1"/>
  <c r="X107" i="1" s="1"/>
  <c r="C70" i="1"/>
  <c r="AN66" i="1" l="1"/>
  <c r="AM66" i="1"/>
  <c r="Y107" i="1"/>
  <c r="A69" i="1" s="1"/>
  <c r="K67" i="1"/>
  <c r="J67" i="1"/>
  <c r="AE67" i="1"/>
  <c r="I68" i="1"/>
  <c r="AK68" i="1" s="1"/>
  <c r="AD68" i="1"/>
  <c r="AA68" i="1"/>
  <c r="AF68" i="1" a="1"/>
  <c r="AF68" i="1" s="1"/>
  <c r="L107" i="1"/>
  <c r="M107" i="1" s="1"/>
  <c r="B69" i="1" s="1"/>
  <c r="AI69" i="1" s="1"/>
  <c r="K108" i="1"/>
  <c r="X108" i="1" s="1"/>
  <c r="C71" i="1"/>
  <c r="AF69" i="1" l="1" a="1"/>
  <c r="AF69" i="1" s="1"/>
  <c r="AN67" i="1"/>
  <c r="AM67" i="1"/>
  <c r="Y108" i="1"/>
  <c r="A70" i="1" s="1"/>
  <c r="AE68" i="1"/>
  <c r="K68" i="1"/>
  <c r="J68" i="1"/>
  <c r="I69" i="1"/>
  <c r="AK69" i="1" s="1"/>
  <c r="AD69" i="1"/>
  <c r="AA69" i="1"/>
  <c r="L108" i="1"/>
  <c r="M108" i="1" s="1"/>
  <c r="B70" i="1" s="1"/>
  <c r="AI70" i="1" s="1"/>
  <c r="K109" i="1"/>
  <c r="X109" i="1" s="1"/>
  <c r="C72" i="1"/>
  <c r="AA70" i="1" l="1"/>
  <c r="AN68" i="1"/>
  <c r="AM68" i="1"/>
  <c r="Y109" i="1"/>
  <c r="A71" i="1" s="1"/>
  <c r="K69" i="1"/>
  <c r="J69" i="1"/>
  <c r="AE69" i="1"/>
  <c r="AD70" i="1"/>
  <c r="I70" i="1"/>
  <c r="AK70" i="1" s="1"/>
  <c r="AF70" i="1" a="1"/>
  <c r="AF70" i="1" s="1"/>
  <c r="L109" i="1"/>
  <c r="M109" i="1" s="1"/>
  <c r="B71" i="1" s="1"/>
  <c r="AI71" i="1" s="1"/>
  <c r="K110" i="1"/>
  <c r="X110" i="1" s="1"/>
  <c r="C73" i="1"/>
  <c r="AE70" i="1" l="1"/>
  <c r="I71" i="1"/>
  <c r="AK71" i="1" s="1"/>
  <c r="AN69" i="1"/>
  <c r="AM69" i="1"/>
  <c r="Y110" i="1"/>
  <c r="A72" i="1" s="1"/>
  <c r="K70" i="1"/>
  <c r="AF71" i="1" a="1"/>
  <c r="AF71" i="1" s="1"/>
  <c r="AA71" i="1"/>
  <c r="AD71" i="1"/>
  <c r="K71" i="1"/>
  <c r="L110" i="1"/>
  <c r="M110" i="1" s="1"/>
  <c r="B72" i="1" s="1"/>
  <c r="AI72" i="1" s="1"/>
  <c r="K111" i="1"/>
  <c r="X111" i="1" s="1"/>
  <c r="C74" i="1"/>
  <c r="AD72" i="1" l="1"/>
  <c r="AN70" i="1"/>
  <c r="J70" i="1"/>
  <c r="AM70" i="1"/>
  <c r="Y111" i="1"/>
  <c r="A73" i="1" s="1"/>
  <c r="AE71" i="1"/>
  <c r="AA72" i="1"/>
  <c r="AF72" i="1" a="1"/>
  <c r="AF72" i="1" s="1"/>
  <c r="I72" i="1"/>
  <c r="AK72" i="1" s="1"/>
  <c r="L111" i="1"/>
  <c r="M111" i="1" s="1"/>
  <c r="B73" i="1" s="1"/>
  <c r="AI73" i="1" s="1"/>
  <c r="AN71" i="1"/>
  <c r="J71" i="1"/>
  <c r="AM71" i="1"/>
  <c r="C75" i="1"/>
  <c r="AE72" i="1" l="1"/>
  <c r="AA73" i="1"/>
  <c r="K72" i="1"/>
  <c r="K112" i="1"/>
  <c r="X112" i="1" s="1"/>
  <c r="Y112" i="1" s="1"/>
  <c r="A74" i="1" s="1"/>
  <c r="I113" i="1"/>
  <c r="AN72" i="1"/>
  <c r="AD73" i="1"/>
  <c r="I73" i="1"/>
  <c r="AK73" i="1" s="1"/>
  <c r="AF73" i="1" a="1"/>
  <c r="AF73" i="1" s="1"/>
  <c r="C76" i="1"/>
  <c r="AE73" i="1" l="1"/>
  <c r="K73" i="1"/>
  <c r="J72" i="1"/>
  <c r="L112" i="1"/>
  <c r="M112" i="1" s="1"/>
  <c r="B74" i="1" s="1"/>
  <c r="AI74" i="1" s="1"/>
  <c r="K113" i="1"/>
  <c r="X113" i="1" s="1"/>
  <c r="I114" i="1"/>
  <c r="AM72" i="1"/>
  <c r="AN73" i="1"/>
  <c r="C77" i="1"/>
  <c r="I74" i="1" l="1"/>
  <c r="AK74" i="1" s="1"/>
  <c r="J74" i="1"/>
  <c r="AF74" i="1" a="1"/>
  <c r="AF74" i="1" s="1"/>
  <c r="AA74" i="1"/>
  <c r="AM73" i="1"/>
  <c r="L113" i="1"/>
  <c r="M113" i="1" s="1"/>
  <c r="B75" i="1" s="1"/>
  <c r="AI75" i="1" s="1"/>
  <c r="AD74" i="1"/>
  <c r="J73" i="1"/>
  <c r="K114" i="1"/>
  <c r="L114" i="1" s="1"/>
  <c r="M114" i="1" s="1"/>
  <c r="B76" i="1" s="1"/>
  <c r="AI76" i="1" s="1"/>
  <c r="I115" i="1"/>
  <c r="K115" i="1" s="1"/>
  <c r="L115" i="1" s="1"/>
  <c r="M115" i="1" s="1"/>
  <c r="Y113" i="1"/>
  <c r="A75" i="1" s="1"/>
  <c r="K74" i="1"/>
  <c r="AD76" i="1" l="1"/>
  <c r="I75" i="1"/>
  <c r="AK75" i="1" s="1"/>
  <c r="AN74" i="1"/>
  <c r="AM74" i="1"/>
  <c r="J75" i="1"/>
  <c r="K75" i="1"/>
  <c r="AF75" i="1" a="1"/>
  <c r="AF75" i="1" s="1"/>
  <c r="AD75" i="1"/>
  <c r="AE74" i="1"/>
  <c r="AA75" i="1"/>
  <c r="X114" i="1"/>
  <c r="Y114" i="1" s="1"/>
  <c r="A76" i="1" s="1"/>
  <c r="X115" i="1"/>
  <c r="Y115" i="1" s="1"/>
  <c r="A77" i="1" s="1"/>
  <c r="AA76" i="1"/>
  <c r="AF76" i="1" a="1"/>
  <c r="AF76" i="1" s="1"/>
  <c r="B77" i="1"/>
  <c r="AI77" i="1" s="1"/>
  <c r="AE76" i="1" l="1"/>
  <c r="I76" i="1"/>
  <c r="AK76" i="1" s="1"/>
  <c r="AN75" i="1"/>
  <c r="AM75" i="1"/>
  <c r="AD77" i="1"/>
  <c r="AE75" i="1"/>
  <c r="AA77" i="1"/>
  <c r="I77" i="1"/>
  <c r="AK77" i="1" s="1"/>
  <c r="AF77" i="1" a="1"/>
  <c r="AF77" i="1" s="1"/>
  <c r="K76" i="1" l="1"/>
  <c r="J76" i="1"/>
  <c r="AE77" i="1"/>
  <c r="R58" i="1"/>
  <c r="W58" i="1" s="1"/>
  <c r="K77" i="1"/>
  <c r="AN76" i="1" l="1"/>
  <c r="AM76" i="1"/>
  <c r="J77" i="1"/>
  <c r="AN77" i="1"/>
  <c r="AM77"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<sst xmlns="http://schemas.openxmlformats.org/spreadsheetml/2006/main" count="106" uniqueCount="96">
  <si>
    <t>WEST VALLEY-MISSION COMMUNITY COLLEGE DISTRICT</t>
  </si>
  <si>
    <t>Total
Hours</t>
  </si>
  <si>
    <t>ID# (G01234567)</t>
  </si>
  <si>
    <t>Month</t>
  </si>
  <si>
    <t>Year</t>
  </si>
  <si>
    <t>Employee Signature</t>
  </si>
  <si>
    <t>Start 
Time</t>
  </si>
  <si>
    <t>INSTRUCTIONS:</t>
  </si>
  <si>
    <t>1.)</t>
  </si>
  <si>
    <t>2.)</t>
  </si>
  <si>
    <t>3.)</t>
  </si>
  <si>
    <t>4.)</t>
  </si>
  <si>
    <t>7.)</t>
  </si>
  <si>
    <t>Data can be entered/modified in areas highlighted in grey.</t>
  </si>
  <si>
    <t>End 
Time</t>
  </si>
  <si>
    <t>EM</t>
  </si>
  <si>
    <t>BREAK</t>
  </si>
  <si>
    <t>Duties Performed</t>
  </si>
  <si>
    <t>Supervisor Signature</t>
  </si>
  <si>
    <t>Name</t>
  </si>
  <si>
    <t>Overtime</t>
  </si>
  <si>
    <t>Monthly Salary</t>
  </si>
  <si>
    <t>Hours per Week</t>
  </si>
  <si>
    <t>OT Rate</t>
  </si>
  <si>
    <t>Reg. Hrly Rate</t>
  </si>
  <si>
    <t>X</t>
  </si>
  <si>
    <t>=</t>
  </si>
  <si>
    <t>Fund</t>
  </si>
  <si>
    <t>Org</t>
  </si>
  <si>
    <t>Acct</t>
  </si>
  <si>
    <t>Prog</t>
  </si>
  <si>
    <t>Budget Administrator</t>
  </si>
  <si>
    <t>Date</t>
  </si>
  <si>
    <t xml:space="preserve">I hereby certify that I did work the overtime indicated on this timesheet which exceeds my regular work hours. </t>
  </si>
  <si>
    <t>Total Hours</t>
  </si>
  <si>
    <t>Overtime Pay</t>
  </si>
  <si>
    <t>5.)</t>
  </si>
  <si>
    <t>Extension</t>
  </si>
  <si>
    <t>I hereby certify that the account number(s) are accurate and correct.</t>
  </si>
  <si>
    <t>%</t>
  </si>
  <si>
    <t>I hereby certify that I have validated the employee overtime hours indicated on this timesheet which exceeds his/her regular work hours.</t>
  </si>
  <si>
    <t>Week 
Day</t>
  </si>
  <si>
    <t>6.)</t>
  </si>
  <si>
    <t>Hours per week is either 37.5 or 40 for full-time employees. Timesheet will automatically calculate hourly rate.</t>
  </si>
  <si>
    <r>
      <t xml:space="preserve">Enter </t>
    </r>
    <r>
      <rPr>
        <b/>
        <sz val="11"/>
        <color theme="1"/>
        <rFont val="Calibri"/>
        <family val="2"/>
        <scheme val="minor"/>
      </rPr>
      <t>First Name, Last Name</t>
    </r>
    <r>
      <rPr>
        <sz val="11"/>
        <color theme="1"/>
        <rFont val="Calibri"/>
        <family val="2"/>
        <scheme val="minor"/>
      </rPr>
      <t xml:space="preserve">, and </t>
    </r>
    <r>
      <rPr>
        <b/>
        <sz val="11"/>
        <color theme="1"/>
        <rFont val="Calibri"/>
        <family val="2"/>
        <scheme val="minor"/>
      </rPr>
      <t>Banner ID</t>
    </r>
    <r>
      <rPr>
        <sz val="11"/>
        <color theme="1"/>
        <rFont val="Calibri"/>
        <family val="2"/>
        <scheme val="minor"/>
      </rPr>
      <t xml:space="preserve"> number.</t>
    </r>
  </si>
  <si>
    <r>
      <t xml:space="preserve">Complete the </t>
    </r>
    <r>
      <rPr>
        <b/>
        <sz val="11"/>
        <color theme="1"/>
        <rFont val="Calibri"/>
        <family val="2"/>
        <scheme val="minor"/>
      </rPr>
      <t>Monthly Salary</t>
    </r>
    <r>
      <rPr>
        <sz val="11"/>
        <color theme="1"/>
        <rFont val="Calibri"/>
        <family val="2"/>
        <scheme val="minor"/>
      </rPr>
      <t xml:space="preserve"> and </t>
    </r>
    <r>
      <rPr>
        <b/>
        <sz val="11"/>
        <color theme="1"/>
        <rFont val="Calibri"/>
        <family val="2"/>
        <scheme val="minor"/>
      </rPr>
      <t>Hours per Week</t>
    </r>
    <r>
      <rPr>
        <sz val="11"/>
        <color theme="1"/>
        <rFont val="Calibri"/>
        <family val="2"/>
        <scheme val="minor"/>
      </rPr>
      <t>. Reference salary table (range and step) for monthly salary.</t>
    </r>
  </si>
  <si>
    <t>8.)</t>
  </si>
  <si>
    <t xml:space="preserve">9.) </t>
  </si>
  <si>
    <t>*Incomplete timesheets will be returned. Late timesheets will be processed the following pay period.</t>
  </si>
  <si>
    <t>*By signing your name, you are acknowledging you have reviewed this timesheet and confirming it is correct for payroll to process.
Acceptable signature formats include: Original, DocuSign, and Adobe Sign. Please submit via e-mail to payroll.services@wvm.edu when complete.</t>
  </si>
  <si>
    <t>Enter the Banner Fund, Organization, Account, Program, and Activity numbers, and the percentage applied to each one.</t>
  </si>
  <si>
    <t>Activ</t>
  </si>
  <si>
    <t>CLASSIFIED OVERTIME TIMESHEET</t>
  </si>
  <si>
    <t>January</t>
  </si>
  <si>
    <t>February</t>
  </si>
  <si>
    <t>March</t>
  </si>
  <si>
    <t>April</t>
  </si>
  <si>
    <t xml:space="preserve">May </t>
  </si>
  <si>
    <t>June</t>
  </si>
  <si>
    <t>July</t>
  </si>
  <si>
    <t>August</t>
  </si>
  <si>
    <t>September</t>
  </si>
  <si>
    <t>October</t>
  </si>
  <si>
    <t>November</t>
  </si>
  <si>
    <t>December</t>
  </si>
  <si>
    <t>Comments:</t>
  </si>
  <si>
    <t>Submit to: payroll.services@wvm.edu</t>
  </si>
  <si>
    <t>Regular Work Schedule</t>
  </si>
  <si>
    <t>Start</t>
  </si>
  <si>
    <t>End</t>
  </si>
  <si>
    <t>Timesheets must be submitted to payroll.services@wvm.edu by timesheet deadline shown on the top right of the timesheet.</t>
  </si>
  <si>
    <t>MON</t>
  </si>
  <si>
    <t>TUE</t>
  </si>
  <si>
    <t>WED</t>
  </si>
  <si>
    <t>THUR</t>
  </si>
  <si>
    <t>FRI</t>
  </si>
  <si>
    <t>SAT</t>
  </si>
  <si>
    <t>SUN</t>
  </si>
  <si>
    <t>OT</t>
  </si>
  <si>
    <t>Hours</t>
  </si>
  <si>
    <t>Overlap</t>
  </si>
  <si>
    <t>Start / End Times Rounded to fix floating point numbers from Excel stored as binary</t>
  </si>
  <si>
    <t>Weekly OT HRS</t>
  </si>
  <si>
    <t>Payroll Use</t>
  </si>
  <si>
    <t>DT Daily</t>
  </si>
  <si>
    <t>DT Weekly</t>
  </si>
  <si>
    <t>Holidays</t>
  </si>
  <si>
    <t>Due Dates</t>
  </si>
  <si>
    <t>DUE DATE:</t>
  </si>
  <si>
    <t>Write or type name.</t>
  </si>
  <si>
    <t>Select the appropriate month and year worked. The pay period is the 1st day of the month to the last day of the month.</t>
  </si>
  <si>
    <r>
      <t xml:space="preserve">Complete the </t>
    </r>
    <r>
      <rPr>
        <b/>
        <sz val="11"/>
        <color theme="1"/>
        <rFont val="Calibri"/>
        <family val="2"/>
        <scheme val="minor"/>
      </rPr>
      <t>Regular Work Schedule</t>
    </r>
    <r>
      <rPr>
        <sz val="11"/>
        <color theme="1"/>
        <rFont val="Calibri"/>
        <family val="2"/>
        <scheme val="minor"/>
      </rPr>
      <t xml:space="preserve"> and</t>
    </r>
    <r>
      <rPr>
        <b/>
        <sz val="11"/>
        <color theme="1"/>
        <rFont val="Calibri"/>
        <family val="2"/>
        <scheme val="minor"/>
      </rPr>
      <t xml:space="preserve"> Daily Work Hours</t>
    </r>
    <r>
      <rPr>
        <sz val="11"/>
        <color theme="1"/>
        <rFont val="Calibri"/>
        <family val="2"/>
        <scheme val="minor"/>
      </rPr>
      <t xml:space="preserve"> so that payroll can accurately calculate overtime.</t>
    </r>
  </si>
  <si>
    <r>
      <t xml:space="preserve">Enter </t>
    </r>
    <r>
      <rPr>
        <b/>
        <sz val="11"/>
        <color theme="1"/>
        <rFont val="Calibri"/>
        <family val="2"/>
        <scheme val="minor"/>
      </rPr>
      <t>Start Time</t>
    </r>
    <r>
      <rPr>
        <sz val="11"/>
        <color theme="1"/>
        <rFont val="Calibri"/>
        <family val="2"/>
        <scheme val="minor"/>
      </rPr>
      <t xml:space="preserve"> and </t>
    </r>
    <r>
      <rPr>
        <b/>
        <sz val="11"/>
        <color theme="1"/>
        <rFont val="Calibri"/>
        <family val="2"/>
        <scheme val="minor"/>
      </rPr>
      <t>End Time</t>
    </r>
    <r>
      <rPr>
        <sz val="11"/>
        <color theme="1"/>
        <rFont val="Calibri"/>
        <family val="2"/>
        <scheme val="minor"/>
      </rPr>
      <t xml:space="preserve"> for each day worked. Enter in time format followed by either </t>
    </r>
    <r>
      <rPr>
        <b/>
        <sz val="11"/>
        <color theme="1"/>
        <rFont val="Calibri"/>
        <family val="2"/>
        <scheme val="minor"/>
      </rPr>
      <t>AM or PM</t>
    </r>
    <r>
      <rPr>
        <sz val="11"/>
        <color theme="1"/>
        <rFont val="Calibri"/>
        <family val="2"/>
        <scheme val="minor"/>
      </rPr>
      <t xml:space="preserve"> (ex: 8:00 AM).  Hours should be rounded to the nearest quarter of an hour (15 minute intervals). If lunch was taken, enter time after the break period in the second start time/end time column. If you see "Overlap" in red, then the overtime hours claimed overlap with your regular work schedule.</t>
    </r>
  </si>
  <si>
    <t>Daily Work Hours</t>
  </si>
  <si>
    <t xml:space="preserve">Employee needs to sign and submit to the supervisor and budget administrator for approval. Please type or write supervisor &amp; budget administrator's name incase they need to be contacted.
</t>
  </si>
  <si>
    <t>The green "H" in the margin indicates that the day is a district holiday. If you enter time on that day, the hours will turn green. This is to help payroll audit the timesheet to make sure hours were not mistakenly entered on that day. If the hours are correct, no action is necessary.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</si>
</sst>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7" formatCode="&quot;$&quot;#,##0.00_);\(&quot;$&quot;#,##0.00\)"/>
    <numFmt numFmtId="43" formatCode="_(* #,##0.00_);_(* \(#,##0.00\);_(* &quot;-&quot;??_);_(@_)"/>
    <numFmt numFmtId="164" formatCode="[$-409]h:mm\ AM/PM;@"/>
    <numFmt numFmtId="165" formatCode="&quot;$&quot;#,##0.00"/>
    <numFmt numFmtId="166" formatCode="h:mm;@"/>
    <numFmt numFmtId="167" formatCode="yyyy"/>
    <numFmt numFmtId="168" formatCode="#,##0.00_);\(#,##0.00\);"/>
    <numFmt numFmtId="169" formatCode="_(* #,##0.0000000_);_(* \(#,##0.0000000\);_(* &quot;-&quot;??_);_(@_)"/>
    <numFmt numFmtId="170" formatCode="_(* #,##0.000000000000000_);_(* \(#,##0.000000000000000\);_(* &quot;-&quot;??_);_(@_)"/>
    <numFmt numFmtId="171" formatCode="0.000000000000000"/>
  </numFmts>
  <fonts count="25" x14ac:knownFonts="1">
    <font>
      <sz val="11"/>
      <color theme="1"/>
      <name val="Calibri"/>
      <family val="2"/>
      <scheme val="minor"/>
    </font>
    <font>
      <sz val="11"/>
      <color theme="1"/>
      <name val="Calibri"/>
      <family val="2"/>
      <scheme val="minor"/>
    </font>
    <font>
      <b/>
      <sz val="11"/>
      <color theme="1"/>
      <name val="Calibri"/>
      <family val="2"/>
      <scheme val="minor"/>
    </font>
    <font>
      <b/>
      <sz val="16"/>
      <name val="Calibri"/>
      <family val="2"/>
      <scheme val="minor"/>
    </font>
    <font>
      <b/>
      <sz val="18"/>
      <name val="Calibri"/>
      <family val="2"/>
      <scheme val="minor"/>
    </font>
    <font>
      <sz val="20"/>
      <name val="Franklin Gothic Medium"/>
      <family val="2"/>
    </font>
    <font>
      <b/>
      <sz val="14"/>
      <name val="Calibri"/>
      <family val="2"/>
      <scheme val="minor"/>
    </font>
    <font>
      <b/>
      <sz val="12"/>
      <color theme="1"/>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sz val="8"/>
      <color theme="1"/>
      <name val="Calibri"/>
      <family val="2"/>
      <scheme val="minor"/>
    </font>
    <font>
      <sz val="9"/>
      <color theme="1"/>
      <name val="Calibri"/>
      <family val="2"/>
      <scheme val="minor"/>
    </font>
    <font>
      <sz val="7"/>
      <color theme="1"/>
      <name val="Calibri"/>
      <family val="2"/>
      <scheme val="minor"/>
    </font>
    <font>
      <b/>
      <sz val="10"/>
      <name val="Calibri"/>
      <family val="2"/>
      <scheme val="minor"/>
    </font>
    <font>
      <sz val="10"/>
      <name val="Calibri"/>
      <family val="2"/>
      <scheme val="minor"/>
    </font>
    <font>
      <b/>
      <u/>
      <sz val="14"/>
      <name val="Calibri"/>
      <family val="2"/>
      <scheme val="minor"/>
    </font>
    <font>
      <b/>
      <sz val="11"/>
      <name val="Calibri"/>
      <family val="2"/>
      <scheme val="minor"/>
    </font>
    <font>
      <sz val="20"/>
      <name val="Calibri"/>
      <family val="2"/>
      <scheme val="minor"/>
    </font>
    <font>
      <b/>
      <sz val="9"/>
      <color theme="1"/>
      <name val="Calibri"/>
      <family val="2"/>
      <scheme val="minor"/>
    </font>
    <font>
      <b/>
      <sz val="6"/>
      <color theme="1"/>
      <name val="Calibri"/>
      <family val="2"/>
      <scheme val="minor"/>
    </font>
    <font>
      <b/>
      <sz val="8"/>
      <color theme="1"/>
      <name val="Calibri"/>
      <family val="2"/>
      <scheme val="minor"/>
    </font>
    <font>
      <b/>
      <sz val="7"/>
      <color theme="1"/>
      <name val="Calibri"/>
      <family val="2"/>
      <scheme val="minor"/>
    </font>
    <font>
      <b/>
      <sz val="10"/>
      <color rgb="FF0070C0"/>
      <name val="Calibri"/>
      <family val="2"/>
      <scheme val="minor"/>
    </font>
    <font>
      <b/>
      <sz val="20"/>
      <name val="Franklin Gothic Medium"/>
      <family val="2"/>
    </font>
  </fonts>
  <fills count="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CCFFCC"/>
        <bgColor indexed="64"/>
      </patternFill>
    </fill>
    <fill>
      <patternFill patternType="solid">
        <fgColor rgb="FFFFFF00"/>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s>
  <cellStyleXfs count="2">
    <xf numFmtId="0" fontId="0" fillId="0" borderId="0"/>
    <xf numFmtId="43" fontId="1" fillId="0" borderId="0" applyFont="0" applyFill="0" applyBorder="0" applyAlignment="0" applyProtection="0"/>
  </cellStyleXfs>
  <cellXfs count="253">
    <xf numFmtId="0" fontId="0" fillId="0" borderId="0" xfId="0"/>
    <xf numFmtId="43" fontId="8" fillId="0" borderId="0" xfId="1" applyFont="1" applyFill="1" applyBorder="1" applyAlignment="1" applyProtection="1">
      <alignment horizontal="right"/>
    </xf>
    <xf numFmtId="18" fontId="12" fillId="3" borderId="1" xfId="0" applyNumberFormat="1" applyFont="1" applyFill="1" applyBorder="1" applyAlignment="1" applyProtection="1">
      <alignment horizontal="center"/>
      <protection locked="0"/>
    </xf>
    <xf numFmtId="18" fontId="12" fillId="3" borderId="5" xfId="0" applyNumberFormat="1" applyFont="1" applyFill="1" applyBorder="1" applyAlignment="1" applyProtection="1">
      <alignment horizontal="center"/>
      <protection locked="0"/>
    </xf>
    <xf numFmtId="0" fontId="9" fillId="3" borderId="1" xfId="0" applyFont="1" applyFill="1" applyBorder="1" applyAlignment="1" applyProtection="1">
      <alignment horizontal="center"/>
      <protection locked="0"/>
    </xf>
    <xf numFmtId="2" fontId="9" fillId="3" borderId="1" xfId="0" applyNumberFormat="1" applyFont="1" applyFill="1" applyBorder="1" applyProtection="1">
      <protection locked="0"/>
    </xf>
    <xf numFmtId="0" fontId="0" fillId="2" borderId="0" xfId="0" applyFill="1"/>
    <xf numFmtId="0" fontId="0" fillId="2" borderId="0" xfId="0" applyFill="1" applyAlignment="1">
      <alignment horizontal="center"/>
    </xf>
    <xf numFmtId="0" fontId="6" fillId="2" borderId="0" xfId="0" applyFont="1" applyFill="1" applyAlignment="1">
      <alignment horizontal="center"/>
    </xf>
    <xf numFmtId="0" fontId="6" fillId="2" borderId="0" xfId="0" applyFont="1" applyFill="1" applyAlignment="1">
      <alignment horizontal="center" vertical="center" wrapText="1"/>
    </xf>
    <xf numFmtId="0" fontId="0" fillId="2" borderId="0" xfId="0" applyFill="1" applyAlignment="1">
      <alignment horizontal="left"/>
    </xf>
    <xf numFmtId="0" fontId="0" fillId="0" borderId="0" xfId="0" applyAlignment="1">
      <alignment horizontal="center"/>
    </xf>
    <xf numFmtId="0" fontId="0" fillId="2" borderId="0" xfId="0" applyFill="1" applyAlignment="1">
      <alignment horizontal="left" wrapText="1"/>
    </xf>
    <xf numFmtId="0" fontId="0" fillId="2" borderId="0" xfId="0" quotePrefix="1" applyFill="1"/>
    <xf numFmtId="0" fontId="0" fillId="0" borderId="0" xfId="0" applyAlignment="1">
      <alignment horizontal="left"/>
    </xf>
    <xf numFmtId="0" fontId="0" fillId="2" borderId="0" xfId="0" applyFill="1" applyAlignment="1">
      <alignment wrapText="1"/>
    </xf>
    <xf numFmtId="0" fontId="6" fillId="2" borderId="0" xfId="0" applyFont="1" applyFill="1"/>
    <xf numFmtId="0" fontId="9" fillId="0" borderId="0" xfId="0" applyFont="1"/>
    <xf numFmtId="0" fontId="0" fillId="0" borderId="0" xfId="0" applyAlignment="1">
      <alignment horizontal="right"/>
    </xf>
    <xf numFmtId="0" fontId="7" fillId="0" borderId="0" xfId="0" applyFont="1"/>
    <xf numFmtId="0" fontId="7" fillId="0" borderId="0" xfId="0" applyFont="1" applyAlignment="1">
      <alignment horizontal="center"/>
    </xf>
    <xf numFmtId="0" fontId="9" fillId="0" borderId="0" xfId="0" applyFont="1" applyAlignment="1">
      <alignment horizontal="center"/>
    </xf>
    <xf numFmtId="0" fontId="10" fillId="0" borderId="0" xfId="0" applyFont="1"/>
    <xf numFmtId="0" fontId="12" fillId="0" borderId="0" xfId="0" applyFont="1"/>
    <xf numFmtId="14" fontId="9" fillId="0" borderId="0" xfId="0" applyNumberFormat="1" applyFont="1"/>
    <xf numFmtId="18" fontId="9" fillId="0" borderId="0" xfId="0" applyNumberFormat="1" applyFont="1" applyAlignment="1">
      <alignment horizontal="left"/>
    </xf>
    <xf numFmtId="0" fontId="10" fillId="0" borderId="0" xfId="0" applyFont="1" applyAlignment="1">
      <alignment horizontal="center"/>
    </xf>
    <xf numFmtId="167" fontId="10" fillId="0" borderId="0" xfId="0" applyNumberFormat="1" applyFont="1" applyAlignment="1">
      <alignment vertical="center"/>
    </xf>
    <xf numFmtId="167" fontId="9" fillId="0" borderId="0" xfId="0" applyNumberFormat="1" applyFont="1"/>
    <xf numFmtId="0" fontId="8" fillId="0" borderId="0" xfId="0" applyFont="1" applyAlignment="1">
      <alignment horizontal="right"/>
    </xf>
    <xf numFmtId="166" fontId="9" fillId="0" borderId="0" xfId="0" applyNumberFormat="1" applyFont="1" applyAlignment="1">
      <alignment wrapText="1"/>
    </xf>
    <xf numFmtId="0" fontId="9" fillId="0" borderId="0" xfId="0" applyFont="1" applyAlignment="1">
      <alignment wrapText="1"/>
    </xf>
    <xf numFmtId="0" fontId="8" fillId="0" borderId="0" xfId="0" applyFont="1"/>
    <xf numFmtId="0" fontId="9" fillId="0" borderId="0" xfId="0" applyFont="1" applyAlignment="1">
      <alignment vertical="center"/>
    </xf>
    <xf numFmtId="1" fontId="9" fillId="0" borderId="0" xfId="0" applyNumberFormat="1" applyFont="1"/>
    <xf numFmtId="14" fontId="10" fillId="0" borderId="0" xfId="0" applyNumberFormat="1" applyFont="1"/>
    <xf numFmtId="0" fontId="2" fillId="0" borderId="0" xfId="0" applyFont="1" applyAlignment="1">
      <alignment horizontal="right"/>
    </xf>
    <xf numFmtId="0" fontId="2" fillId="0" borderId="0" xfId="0" applyFont="1"/>
    <xf numFmtId="0" fontId="3" fillId="2" borderId="0" xfId="0" applyFont="1" applyFill="1" applyAlignment="1">
      <alignment vertical="center"/>
    </xf>
    <xf numFmtId="0" fontId="4" fillId="0" borderId="0" xfId="0" applyFont="1" applyAlignment="1">
      <alignment vertical="center"/>
    </xf>
    <xf numFmtId="0" fontId="0" fillId="0" borderId="0" xfId="0" applyAlignment="1">
      <alignment vertical="center"/>
    </xf>
    <xf numFmtId="49" fontId="19" fillId="0" borderId="0" xfId="0" applyNumberFormat="1" applyFont="1" applyAlignment="1">
      <alignment vertical="top" wrapText="1"/>
    </xf>
    <xf numFmtId="0" fontId="14" fillId="0" borderId="0" xfId="0" applyFont="1" applyAlignment="1">
      <alignment vertical="center"/>
    </xf>
    <xf numFmtId="0" fontId="5" fillId="0" borderId="0" xfId="0" applyFont="1" applyAlignment="1">
      <alignment horizontal="center"/>
    </xf>
    <xf numFmtId="0" fontId="6" fillId="0" borderId="0" xfId="0" applyFont="1" applyAlignment="1">
      <alignment vertical="center" wrapText="1"/>
    </xf>
    <xf numFmtId="0" fontId="8" fillId="0" borderId="0" xfId="0" applyFont="1" applyAlignment="1">
      <alignment horizontal="center"/>
    </xf>
    <xf numFmtId="0" fontId="0" fillId="0" borderId="0" xfId="0" applyAlignment="1">
      <alignment vertical="top"/>
    </xf>
    <xf numFmtId="0" fontId="10" fillId="0" borderId="0" xfId="0" applyFont="1" applyAlignment="1">
      <alignment horizontal="right" vertical="top"/>
    </xf>
    <xf numFmtId="0" fontId="9" fillId="0" borderId="0" xfId="0" applyFont="1" applyAlignment="1">
      <alignment vertical="top" wrapText="1"/>
    </xf>
    <xf numFmtId="0" fontId="10" fillId="0" borderId="0" xfId="0" applyFont="1" applyAlignment="1">
      <alignment wrapText="1"/>
    </xf>
    <xf numFmtId="0" fontId="10" fillId="0" borderId="0" xfId="0" applyFont="1" applyAlignment="1">
      <alignment vertical="top" wrapText="1"/>
    </xf>
    <xf numFmtId="0" fontId="13" fillId="0" borderId="0" xfId="0" applyFont="1"/>
    <xf numFmtId="0" fontId="9" fillId="2" borderId="2" xfId="0" applyFont="1" applyFill="1" applyBorder="1"/>
    <xf numFmtId="2" fontId="9" fillId="3" borderId="1" xfId="0" applyNumberFormat="1" applyFont="1" applyFill="1" applyBorder="1" applyAlignment="1" applyProtection="1">
      <alignment horizontal="center"/>
      <protection locked="0"/>
    </xf>
    <xf numFmtId="0" fontId="24" fillId="0" borderId="0" xfId="0" applyFont="1" applyAlignment="1">
      <alignment horizontal="center"/>
    </xf>
    <xf numFmtId="0" fontId="19" fillId="0" borderId="0" xfId="0" applyFont="1"/>
    <xf numFmtId="0" fontId="22" fillId="0" borderId="0" xfId="0" applyFont="1"/>
    <xf numFmtId="0" fontId="9" fillId="5" borderId="0" xfId="0" applyFont="1" applyFill="1" applyAlignment="1">
      <alignment horizontal="right" vertical="top"/>
    </xf>
    <xf numFmtId="0" fontId="9" fillId="5" borderId="0" xfId="0" applyFont="1" applyFill="1"/>
    <xf numFmtId="0" fontId="0" fillId="5" borderId="0" xfId="0" applyFill="1" applyAlignment="1">
      <alignment vertical="top"/>
    </xf>
    <xf numFmtId="0" fontId="9" fillId="0" borderId="16" xfId="0" applyFont="1" applyBorder="1"/>
    <xf numFmtId="0" fontId="9" fillId="0" borderId="17" xfId="0" applyFont="1" applyBorder="1"/>
    <xf numFmtId="0" fontId="9" fillId="0" borderId="18" xfId="0" applyFont="1" applyBorder="1"/>
    <xf numFmtId="43" fontId="9" fillId="0" borderId="19" xfId="1" applyFont="1" applyBorder="1"/>
    <xf numFmtId="43" fontId="0" fillId="0" borderId="20" xfId="1" applyFont="1" applyBorder="1" applyAlignment="1">
      <alignment vertical="top"/>
    </xf>
    <xf numFmtId="43" fontId="9" fillId="0" borderId="21" xfId="1" applyFont="1" applyBorder="1"/>
    <xf numFmtId="43" fontId="0" fillId="0" borderId="22" xfId="1" applyFont="1" applyBorder="1" applyAlignment="1">
      <alignment vertical="top"/>
    </xf>
    <xf numFmtId="43" fontId="9" fillId="0" borderId="23" xfId="1" applyFont="1" applyBorder="1"/>
    <xf numFmtId="43" fontId="0" fillId="0" borderId="24" xfId="1" applyFont="1" applyBorder="1" applyAlignment="1">
      <alignment vertical="top"/>
    </xf>
    <xf numFmtId="0" fontId="9" fillId="2" borderId="0" xfId="0" applyFont="1" applyFill="1"/>
    <xf numFmtId="0" fontId="0" fillId="2" borderId="0" xfId="0" applyFill="1" applyAlignment="1">
      <alignment vertical="center"/>
    </xf>
    <xf numFmtId="0" fontId="0" fillId="2" borderId="0" xfId="0" applyFill="1" applyAlignment="1">
      <alignment horizontal="center" vertical="center"/>
    </xf>
    <xf numFmtId="0" fontId="17" fillId="2" borderId="0" xfId="0" applyFont="1" applyFill="1" applyAlignment="1">
      <alignment horizontal="center" vertical="center"/>
    </xf>
    <xf numFmtId="0" fontId="9" fillId="2" borderId="0" xfId="0" applyFont="1" applyFill="1" applyAlignment="1">
      <alignment horizontal="center"/>
    </xf>
    <xf numFmtId="0" fontId="14" fillId="2" borderId="0" xfId="0" applyFont="1" applyFill="1" applyAlignment="1">
      <alignment vertical="center" wrapText="1"/>
    </xf>
    <xf numFmtId="0" fontId="6" fillId="2" borderId="0" xfId="0" applyFont="1" applyFill="1" applyAlignment="1">
      <alignment vertical="center" wrapText="1"/>
    </xf>
    <xf numFmtId="0" fontId="18" fillId="2" borderId="0" xfId="0" applyFont="1" applyFill="1" applyAlignment="1">
      <alignment horizontal="center"/>
    </xf>
    <xf numFmtId="0" fontId="10" fillId="2" borderId="0" xfId="0" applyFont="1" applyFill="1"/>
    <xf numFmtId="0" fontId="10" fillId="2" borderId="0" xfId="0" applyFont="1" applyFill="1" applyAlignment="1">
      <alignment horizontal="center"/>
    </xf>
    <xf numFmtId="167" fontId="10" fillId="2" borderId="0" xfId="0" applyNumberFormat="1" applyFont="1" applyFill="1" applyAlignment="1">
      <alignment horizontal="left"/>
    </xf>
    <xf numFmtId="0" fontId="7" fillId="2" borderId="0" xfId="0" applyFont="1" applyFill="1"/>
    <xf numFmtId="165" fontId="10" fillId="2" borderId="2" xfId="0" applyNumberFormat="1" applyFont="1" applyFill="1" applyBorder="1" applyAlignment="1">
      <alignment horizontal="center"/>
    </xf>
    <xf numFmtId="165" fontId="10" fillId="2" borderId="0" xfId="0" applyNumberFormat="1" applyFont="1" applyFill="1" applyAlignment="1">
      <alignment horizontal="center"/>
    </xf>
    <xf numFmtId="0" fontId="12" fillId="2" borderId="0" xfId="0" applyFont="1" applyFill="1" applyAlignment="1">
      <alignment horizontal="center"/>
    </xf>
    <xf numFmtId="2" fontId="21" fillId="2" borderId="0" xfId="0" applyNumberFormat="1" applyFont="1" applyFill="1" applyAlignment="1">
      <alignment horizontal="center" vertical="top"/>
    </xf>
    <xf numFmtId="0" fontId="7" fillId="2" borderId="0" xfId="0" applyFont="1" applyFill="1" applyAlignment="1">
      <alignment horizontal="center"/>
    </xf>
    <xf numFmtId="0" fontId="7" fillId="2" borderId="0" xfId="0" applyFont="1" applyFill="1" applyAlignment="1">
      <alignment horizontal="left"/>
    </xf>
    <xf numFmtId="0" fontId="9" fillId="2" borderId="0" xfId="0" applyFont="1" applyFill="1" applyAlignment="1">
      <alignment horizontal="left"/>
    </xf>
    <xf numFmtId="0" fontId="12" fillId="2"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19" fillId="2" borderId="5" xfId="0" applyFont="1" applyFill="1" applyBorder="1" applyAlignment="1">
      <alignment horizontal="center" vertical="center" wrapText="1"/>
    </xf>
    <xf numFmtId="0" fontId="11" fillId="2" borderId="0" xfId="0" applyFont="1" applyFill="1" applyAlignment="1">
      <alignment horizontal="center" vertical="center" wrapText="1"/>
    </xf>
    <xf numFmtId="0" fontId="12" fillId="2" borderId="2" xfId="0" applyFont="1" applyFill="1" applyBorder="1" applyAlignment="1">
      <alignment horizontal="center" vertical="center" wrapText="1"/>
    </xf>
    <xf numFmtId="0" fontId="10" fillId="2" borderId="1" xfId="0" applyFont="1" applyFill="1" applyBorder="1" applyAlignment="1">
      <alignment horizontal="center"/>
    </xf>
    <xf numFmtId="168" fontId="12" fillId="0" borderId="5" xfId="0" applyNumberFormat="1" applyFont="1" applyBorder="1" applyAlignment="1">
      <alignment horizontal="center"/>
    </xf>
    <xf numFmtId="168" fontId="12" fillId="2" borderId="5" xfId="0" applyNumberFormat="1" applyFont="1" applyFill="1" applyBorder="1" applyAlignment="1">
      <alignment horizontal="center"/>
    </xf>
    <xf numFmtId="2" fontId="12" fillId="2" borderId="0" xfId="0" applyNumberFormat="1" applyFont="1" applyFill="1" applyAlignment="1">
      <alignment horizontal="center" vertical="top"/>
    </xf>
    <xf numFmtId="0" fontId="0" fillId="2" borderId="0" xfId="0" applyFill="1" applyAlignment="1">
      <alignment vertical="top"/>
    </xf>
    <xf numFmtId="0" fontId="0" fillId="0" borderId="0" xfId="0" applyAlignment="1">
      <alignment horizontal="center" vertical="top"/>
    </xf>
    <xf numFmtId="2" fontId="12" fillId="2" borderId="0" xfId="0" applyNumberFormat="1" applyFont="1" applyFill="1" applyAlignment="1">
      <alignment horizontal="center"/>
    </xf>
    <xf numFmtId="0" fontId="0" fillId="2" borderId="0" xfId="0" applyFill="1" applyAlignment="1">
      <alignment horizontal="right"/>
    </xf>
    <xf numFmtId="0" fontId="23" fillId="2" borderId="0" xfId="0" applyFont="1" applyFill="1" applyAlignment="1">
      <alignment horizontal="right"/>
    </xf>
    <xf numFmtId="2" fontId="19" fillId="2" borderId="0" xfId="0" applyNumberFormat="1" applyFont="1" applyFill="1" applyAlignment="1">
      <alignment horizontal="center" vertical="center" wrapText="1"/>
    </xf>
    <xf numFmtId="0" fontId="10" fillId="2" borderId="4" xfId="0" applyFont="1" applyFill="1" applyBorder="1" applyAlignment="1">
      <alignment horizontal="center"/>
    </xf>
    <xf numFmtId="168" fontId="12" fillId="0" borderId="6" xfId="0" applyNumberFormat="1" applyFont="1" applyBorder="1" applyAlignment="1">
      <alignment horizontal="center"/>
    </xf>
    <xf numFmtId="2" fontId="12" fillId="2" borderId="12" xfId="0" applyNumberFormat="1" applyFont="1" applyFill="1" applyBorder="1" applyAlignment="1">
      <alignment horizontal="center"/>
    </xf>
    <xf numFmtId="0" fontId="9" fillId="2" borderId="3" xfId="0" applyFont="1" applyFill="1" applyBorder="1"/>
    <xf numFmtId="0" fontId="9" fillId="2" borderId="13" xfId="0" applyFont="1" applyFill="1" applyBorder="1"/>
    <xf numFmtId="0" fontId="11" fillId="2" borderId="14" xfId="0" applyFont="1" applyFill="1" applyBorder="1" applyAlignment="1">
      <alignment horizontal="center" vertical="center"/>
    </xf>
    <xf numFmtId="168" fontId="11" fillId="2" borderId="2" xfId="0" applyNumberFormat="1" applyFont="1" applyFill="1" applyBorder="1" applyAlignment="1">
      <alignment horizontal="center" vertical="center"/>
    </xf>
    <xf numFmtId="2" fontId="11" fillId="2" borderId="0" xfId="0" applyNumberFormat="1" applyFont="1" applyFill="1" applyAlignment="1">
      <alignment horizontal="center" vertical="center"/>
    </xf>
    <xf numFmtId="0" fontId="11" fillId="2" borderId="0" xfId="0" applyFont="1" applyFill="1" applyAlignment="1">
      <alignment horizontal="center" vertical="center"/>
    </xf>
    <xf numFmtId="0" fontId="21" fillId="2" borderId="15" xfId="0" applyFont="1" applyFill="1" applyBorder="1" applyAlignment="1">
      <alignment horizontal="center" vertical="center" wrapText="1"/>
    </xf>
    <xf numFmtId="168" fontId="12" fillId="2" borderId="6" xfId="0" applyNumberFormat="1" applyFont="1" applyFill="1" applyBorder="1" applyAlignment="1">
      <alignment horizontal="center"/>
    </xf>
    <xf numFmtId="0" fontId="11" fillId="0" borderId="14" xfId="0" applyFont="1" applyBorder="1" applyAlignment="1">
      <alignment horizontal="center" vertical="center"/>
    </xf>
    <xf numFmtId="0" fontId="11" fillId="2" borderId="15" xfId="0" applyFont="1" applyFill="1" applyBorder="1" applyAlignment="1">
      <alignment horizontal="center" vertical="center" wrapText="1"/>
    </xf>
    <xf numFmtId="2" fontId="11" fillId="2" borderId="6" xfId="0" applyNumberFormat="1" applyFont="1" applyFill="1" applyBorder="1" applyAlignment="1">
      <alignment horizontal="center" vertical="center"/>
    </xf>
    <xf numFmtId="0" fontId="11" fillId="2" borderId="2" xfId="0" applyFont="1" applyFill="1" applyBorder="1" applyAlignment="1">
      <alignment horizontal="center" vertical="center"/>
    </xf>
    <xf numFmtId="0" fontId="21" fillId="2" borderId="2" xfId="0" applyFont="1" applyFill="1" applyBorder="1" applyAlignment="1">
      <alignment vertical="top" wrapText="1"/>
    </xf>
    <xf numFmtId="0" fontId="11" fillId="2" borderId="11" xfId="0" applyFont="1" applyFill="1" applyBorder="1" applyAlignment="1">
      <alignment horizontal="center" vertical="center" wrapText="1"/>
    </xf>
    <xf numFmtId="0" fontId="20" fillId="0" borderId="1" xfId="0" applyFont="1" applyBorder="1" applyAlignment="1">
      <alignment horizontal="center" vertical="center"/>
    </xf>
    <xf numFmtId="0" fontId="9" fillId="2" borderId="1" xfId="0" applyFont="1" applyFill="1" applyBorder="1" applyAlignment="1">
      <alignment horizontal="center"/>
    </xf>
    <xf numFmtId="0" fontId="9" fillId="2" borderId="2" xfId="0" applyFont="1" applyFill="1" applyBorder="1" applyAlignment="1">
      <alignment horizontal="center"/>
    </xf>
    <xf numFmtId="0" fontId="11" fillId="2" borderId="3" xfId="0" applyFont="1" applyFill="1" applyBorder="1" applyAlignment="1">
      <alignment vertical="center"/>
    </xf>
    <xf numFmtId="0" fontId="12" fillId="2" borderId="0" xfId="0" applyFont="1" applyFill="1" applyAlignment="1">
      <alignment vertical="center"/>
    </xf>
    <xf numFmtId="0" fontId="11" fillId="2" borderId="0" xfId="0" applyFont="1" applyFill="1" applyAlignment="1">
      <alignment horizontal="left" vertical="center"/>
    </xf>
    <xf numFmtId="0" fontId="11" fillId="2" borderId="0" xfId="0" applyFont="1" applyFill="1"/>
    <xf numFmtId="0" fontId="11" fillId="2" borderId="0" xfId="0" applyFont="1" applyFill="1" applyAlignment="1">
      <alignment horizontal="left"/>
    </xf>
    <xf numFmtId="0" fontId="12" fillId="2" borderId="0" xfId="0" applyFont="1" applyFill="1"/>
    <xf numFmtId="0" fontId="11" fillId="2" borderId="0" xfId="0" applyFont="1" applyFill="1" applyAlignment="1">
      <alignment horizontal="center"/>
    </xf>
    <xf numFmtId="0" fontId="13" fillId="2" borderId="0" xfId="0" applyFont="1" applyFill="1" applyAlignment="1">
      <alignment vertical="top" wrapText="1"/>
    </xf>
    <xf numFmtId="0" fontId="13" fillId="2" borderId="0" xfId="0" applyFont="1" applyFill="1"/>
    <xf numFmtId="0" fontId="0" fillId="2" borderId="0" xfId="0" applyFill="1" applyAlignment="1">
      <alignment horizontal="center" vertical="center" wrapText="1"/>
    </xf>
    <xf numFmtId="2" fontId="0" fillId="0" borderId="0" xfId="0" applyNumberFormat="1" applyAlignment="1">
      <alignment vertical="top"/>
    </xf>
    <xf numFmtId="170" fontId="0" fillId="0" borderId="0" xfId="1" applyNumberFormat="1" applyFont="1" applyFill="1" applyAlignment="1">
      <alignment vertical="top"/>
    </xf>
    <xf numFmtId="170" fontId="0" fillId="0" borderId="0" xfId="0" applyNumberFormat="1" applyAlignment="1">
      <alignment vertical="top"/>
    </xf>
    <xf numFmtId="43" fontId="12" fillId="0" borderId="1" xfId="1" applyFont="1" applyFill="1" applyBorder="1" applyAlignment="1" applyProtection="1">
      <alignment horizontal="center"/>
      <protection locked="0"/>
    </xf>
    <xf numFmtId="43" fontId="12" fillId="0" borderId="7" xfId="1" applyFont="1" applyFill="1" applyBorder="1" applyAlignment="1" applyProtection="1">
      <alignment horizontal="center"/>
      <protection locked="0"/>
    </xf>
    <xf numFmtId="43" fontId="0" fillId="0" borderId="19" xfId="1" applyFont="1" applyBorder="1" applyAlignment="1">
      <alignment vertical="top"/>
    </xf>
    <xf numFmtId="43" fontId="0" fillId="0" borderId="25" xfId="1" applyFont="1" applyBorder="1" applyAlignment="1">
      <alignment vertical="top"/>
    </xf>
    <xf numFmtId="43" fontId="0" fillId="0" borderId="21" xfId="1" applyFont="1" applyBorder="1" applyAlignment="1">
      <alignment vertical="top"/>
    </xf>
    <xf numFmtId="43" fontId="0" fillId="0" borderId="0" xfId="1" applyFont="1" applyBorder="1" applyAlignment="1">
      <alignment vertical="top"/>
    </xf>
    <xf numFmtId="43" fontId="0" fillId="0" borderId="23" xfId="1" applyFont="1" applyBorder="1" applyAlignment="1">
      <alignment vertical="top"/>
    </xf>
    <xf numFmtId="43" fontId="0" fillId="0" borderId="26" xfId="1" applyFont="1" applyBorder="1" applyAlignment="1">
      <alignment vertical="top"/>
    </xf>
    <xf numFmtId="2" fontId="12" fillId="2" borderId="5" xfId="0" applyNumberFormat="1" applyFont="1" applyFill="1" applyBorder="1" applyAlignment="1">
      <alignment horizontal="center"/>
    </xf>
    <xf numFmtId="2" fontId="12" fillId="0" borderId="5" xfId="0" applyNumberFormat="1" applyFont="1" applyBorder="1" applyAlignment="1">
      <alignment horizontal="center"/>
    </xf>
    <xf numFmtId="170" fontId="0" fillId="0" borderId="0" xfId="1" applyNumberFormat="1" applyFont="1" applyFill="1" applyAlignment="1" applyProtection="1">
      <alignment vertical="top"/>
    </xf>
    <xf numFmtId="171" fontId="0" fillId="0" borderId="0" xfId="0" applyNumberFormat="1" applyAlignment="1">
      <alignment vertical="top"/>
    </xf>
    <xf numFmtId="169" fontId="12" fillId="0" borderId="0" xfId="1" applyNumberFormat="1" applyFont="1" applyFill="1" applyBorder="1" applyAlignment="1" applyProtection="1">
      <alignment horizontal="center"/>
    </xf>
    <xf numFmtId="43" fontId="9" fillId="0" borderId="25" xfId="1" applyFont="1" applyBorder="1"/>
    <xf numFmtId="43" fontId="9" fillId="0" borderId="0" xfId="1" applyFont="1" applyBorder="1"/>
    <xf numFmtId="43" fontId="9" fillId="0" borderId="26" xfId="1" applyFont="1" applyBorder="1"/>
    <xf numFmtId="0" fontId="9" fillId="2" borderId="0" xfId="0" applyFont="1" applyFill="1" applyAlignment="1">
      <alignment vertical="top"/>
    </xf>
    <xf numFmtId="39" fontId="9" fillId="2" borderId="0" xfId="0" applyNumberFormat="1" applyFont="1" applyFill="1"/>
    <xf numFmtId="2" fontId="19" fillId="2" borderId="0" xfId="0" applyNumberFormat="1" applyFont="1" applyFill="1" applyAlignment="1">
      <alignment horizontal="left" vertical="top" wrapText="1"/>
    </xf>
    <xf numFmtId="0" fontId="0" fillId="2" borderId="0" xfId="0" applyFill="1" applyAlignment="1">
      <alignment horizontal="left" vertical="top" wrapText="1"/>
    </xf>
    <xf numFmtId="0" fontId="20" fillId="0" borderId="4" xfId="0" applyFont="1" applyBorder="1" applyAlignment="1">
      <alignment horizontal="center" vertical="center"/>
    </xf>
    <xf numFmtId="14" fontId="13" fillId="0" borderId="12" xfId="0" applyNumberFormat="1" applyFont="1" applyBorder="1"/>
    <xf numFmtId="0" fontId="9" fillId="0" borderId="13" xfId="0" applyFont="1" applyBorder="1" applyAlignment="1">
      <alignment horizontal="center"/>
    </xf>
    <xf numFmtId="14" fontId="13" fillId="0" borderId="14" xfId="0" applyNumberFormat="1" applyFont="1" applyBorder="1"/>
    <xf numFmtId="0" fontId="9" fillId="0" borderId="15" xfId="0" applyFont="1" applyBorder="1" applyAlignment="1">
      <alignment horizontal="center"/>
    </xf>
    <xf numFmtId="14" fontId="19" fillId="0" borderId="14" xfId="0" applyNumberFormat="1" applyFont="1" applyBorder="1"/>
    <xf numFmtId="14" fontId="13" fillId="0" borderId="6" xfId="0" applyNumberFormat="1" applyFont="1" applyBorder="1"/>
    <xf numFmtId="0" fontId="9" fillId="0" borderId="11" xfId="0" applyFont="1" applyBorder="1" applyAlignment="1">
      <alignment horizontal="center"/>
    </xf>
    <xf numFmtId="14" fontId="9" fillId="0" borderId="9" xfId="0" applyNumberFormat="1" applyFont="1" applyBorder="1"/>
    <xf numFmtId="0" fontId="0" fillId="0" borderId="4" xfId="0" applyBorder="1"/>
    <xf numFmtId="14" fontId="0" fillId="2" borderId="9" xfId="0" applyNumberFormat="1" applyFill="1" applyBorder="1" applyAlignment="1">
      <alignment vertical="center"/>
    </xf>
    <xf numFmtId="14" fontId="0" fillId="2" borderId="8" xfId="0" applyNumberFormat="1" applyFill="1" applyBorder="1" applyAlignment="1">
      <alignment vertical="center"/>
    </xf>
    <xf numFmtId="14" fontId="0" fillId="2" borderId="4" xfId="0" applyNumberFormat="1" applyFill="1" applyBorder="1" applyAlignment="1">
      <alignment vertical="center"/>
    </xf>
    <xf numFmtId="2" fontId="9" fillId="2" borderId="0" xfId="0" applyNumberFormat="1" applyFont="1" applyFill="1" applyAlignment="1">
      <alignment horizontal="left" vertical="top"/>
    </xf>
    <xf numFmtId="0" fontId="10" fillId="0" borderId="0" xfId="0" applyFont="1" applyAlignment="1">
      <alignment horizontal="center" vertical="center"/>
    </xf>
    <xf numFmtId="164" fontId="9" fillId="0" borderId="0" xfId="0" applyNumberFormat="1" applyFont="1" applyAlignment="1">
      <alignment horizontal="left"/>
    </xf>
    <xf numFmtId="0" fontId="0" fillId="2" borderId="0" xfId="0" applyFill="1" applyAlignment="1">
      <alignment horizontal="left" wrapText="1"/>
    </xf>
    <xf numFmtId="14" fontId="19" fillId="0" borderId="0" xfId="0" applyNumberFormat="1" applyFont="1" applyAlignment="1">
      <alignment horizontal="center"/>
    </xf>
    <xf numFmtId="0" fontId="9" fillId="0" borderId="0" xfId="0" applyFont="1" applyAlignment="1">
      <alignment horizontal="center"/>
    </xf>
    <xf numFmtId="14" fontId="19" fillId="0" borderId="0" xfId="0" applyNumberFormat="1" applyFont="1" applyAlignment="1">
      <alignment horizontal="left"/>
    </xf>
    <xf numFmtId="0" fontId="10" fillId="3" borderId="2" xfId="0" applyFont="1" applyFill="1" applyBorder="1" applyAlignment="1" applyProtection="1">
      <alignment horizontal="center" vertical="center"/>
      <protection locked="0"/>
    </xf>
    <xf numFmtId="0" fontId="12" fillId="0" borderId="5" xfId="0" applyFont="1" applyBorder="1" applyAlignment="1">
      <alignment horizontal="center" vertical="center" wrapText="1"/>
    </xf>
    <xf numFmtId="0" fontId="12" fillId="0" borderId="10" xfId="0" applyFont="1" applyBorder="1" applyAlignment="1">
      <alignment horizontal="center" vertical="center" wrapText="1"/>
    </xf>
    <xf numFmtId="0" fontId="12" fillId="0" borderId="7" xfId="0" applyFont="1" applyBorder="1" applyAlignment="1">
      <alignment horizontal="center" vertical="center" wrapText="1"/>
    </xf>
    <xf numFmtId="164" fontId="10" fillId="2" borderId="9" xfId="0" applyNumberFormat="1" applyFont="1" applyFill="1" applyBorder="1" applyAlignment="1">
      <alignment horizontal="center" vertical="center" textRotation="255"/>
    </xf>
    <xf numFmtId="164" fontId="10" fillId="2" borderId="8" xfId="0" applyNumberFormat="1" applyFont="1" applyFill="1" applyBorder="1" applyAlignment="1">
      <alignment horizontal="center" vertical="center" textRotation="255"/>
    </xf>
    <xf numFmtId="164" fontId="10" fillId="2" borderId="4" xfId="0" applyNumberFormat="1" applyFont="1" applyFill="1" applyBorder="1" applyAlignment="1">
      <alignment horizontal="center" vertical="center" textRotation="255"/>
    </xf>
    <xf numFmtId="0" fontId="11" fillId="3" borderId="5" xfId="0" applyFont="1" applyFill="1" applyBorder="1" applyAlignment="1" applyProtection="1">
      <alignment horizontal="center"/>
      <protection locked="0"/>
    </xf>
    <xf numFmtId="0" fontId="11" fillId="3" borderId="10" xfId="0" applyFont="1" applyFill="1" applyBorder="1" applyAlignment="1" applyProtection="1">
      <alignment horizontal="center"/>
      <protection locked="0"/>
    </xf>
    <xf numFmtId="0" fontId="11" fillId="3" borderId="7" xfId="0" applyFont="1" applyFill="1" applyBorder="1" applyAlignment="1" applyProtection="1">
      <alignment horizontal="center"/>
      <protection locked="0"/>
    </xf>
    <xf numFmtId="0" fontId="9" fillId="3" borderId="5" xfId="0" applyFont="1" applyFill="1" applyBorder="1" applyAlignment="1" applyProtection="1">
      <alignment horizontal="left"/>
      <protection locked="0"/>
    </xf>
    <xf numFmtId="0" fontId="9" fillId="3" borderId="10" xfId="0" applyFont="1" applyFill="1" applyBorder="1" applyAlignment="1" applyProtection="1">
      <alignment horizontal="left"/>
      <protection locked="0"/>
    </xf>
    <xf numFmtId="0" fontId="9" fillId="3" borderId="7" xfId="0" applyFont="1" applyFill="1" applyBorder="1" applyAlignment="1" applyProtection="1">
      <alignment horizontal="left"/>
      <protection locked="0"/>
    </xf>
    <xf numFmtId="0" fontId="0" fillId="0" borderId="0" xfId="0" applyAlignment="1">
      <alignment horizontal="center" vertical="top" wrapText="1"/>
    </xf>
    <xf numFmtId="2" fontId="19" fillId="2" borderId="0" xfId="0" applyNumberFormat="1" applyFont="1" applyFill="1" applyAlignment="1">
      <alignment horizontal="left" vertical="top" wrapText="1"/>
    </xf>
    <xf numFmtId="0" fontId="9" fillId="3" borderId="5" xfId="0" applyFont="1" applyFill="1" applyBorder="1" applyAlignment="1" applyProtection="1">
      <alignment horizontal="center"/>
      <protection locked="0"/>
    </xf>
    <xf numFmtId="0" fontId="9" fillId="3" borderId="7" xfId="0" applyFont="1" applyFill="1" applyBorder="1" applyAlignment="1" applyProtection="1">
      <alignment horizontal="center"/>
      <protection locked="0"/>
    </xf>
    <xf numFmtId="2" fontId="19" fillId="2" borderId="0" xfId="0" applyNumberFormat="1" applyFont="1" applyFill="1" applyAlignment="1">
      <alignment horizontal="center" vertical="center"/>
    </xf>
    <xf numFmtId="0" fontId="15" fillId="3" borderId="12" xfId="0" applyFont="1" applyFill="1" applyBorder="1" applyAlignment="1" applyProtection="1">
      <alignment horizontal="left" vertical="top" wrapText="1"/>
      <protection locked="0"/>
    </xf>
    <xf numFmtId="0" fontId="15" fillId="3" borderId="3" xfId="0" applyFont="1" applyFill="1" applyBorder="1" applyAlignment="1" applyProtection="1">
      <alignment horizontal="left" vertical="top" wrapText="1"/>
      <protection locked="0"/>
    </xf>
    <xf numFmtId="0" fontId="15" fillId="3" borderId="13" xfId="0" applyFont="1" applyFill="1" applyBorder="1" applyAlignment="1" applyProtection="1">
      <alignment horizontal="left" vertical="top" wrapText="1"/>
      <protection locked="0"/>
    </xf>
    <xf numFmtId="0" fontId="15" fillId="3" borderId="14" xfId="0" applyFont="1" applyFill="1" applyBorder="1" applyAlignment="1" applyProtection="1">
      <alignment horizontal="left" vertical="top" wrapText="1"/>
      <protection locked="0"/>
    </xf>
    <xf numFmtId="0" fontId="15" fillId="3" borderId="0" xfId="0" applyFont="1" applyFill="1" applyAlignment="1" applyProtection="1">
      <alignment horizontal="left" vertical="top" wrapText="1"/>
      <protection locked="0"/>
    </xf>
    <xf numFmtId="0" fontId="15" fillId="3" borderId="15" xfId="0" applyFont="1" applyFill="1" applyBorder="1" applyAlignment="1" applyProtection="1">
      <alignment horizontal="left" vertical="top" wrapText="1"/>
      <protection locked="0"/>
    </xf>
    <xf numFmtId="0" fontId="15" fillId="3" borderId="6" xfId="0" applyFont="1" applyFill="1" applyBorder="1" applyAlignment="1" applyProtection="1">
      <alignment horizontal="left" vertical="top" wrapText="1"/>
      <protection locked="0"/>
    </xf>
    <xf numFmtId="0" fontId="15" fillId="3" borderId="2" xfId="0" applyFont="1" applyFill="1" applyBorder="1" applyAlignment="1" applyProtection="1">
      <alignment horizontal="left" vertical="top" wrapText="1"/>
      <protection locked="0"/>
    </xf>
    <xf numFmtId="0" fontId="15" fillId="3" borderId="11" xfId="0" applyFont="1" applyFill="1" applyBorder="1" applyAlignment="1" applyProtection="1">
      <alignment horizontal="left" vertical="top" wrapText="1"/>
      <protection locked="0"/>
    </xf>
    <xf numFmtId="2" fontId="12" fillId="2" borderId="0" xfId="0" applyNumberFormat="1" applyFont="1" applyFill="1" applyAlignment="1">
      <alignment horizontal="left"/>
    </xf>
    <xf numFmtId="0" fontId="10" fillId="2" borderId="2" xfId="0" applyFont="1" applyFill="1" applyBorder="1" applyAlignment="1">
      <alignment horizontal="center"/>
    </xf>
    <xf numFmtId="7" fontId="21" fillId="2" borderId="2" xfId="1" applyNumberFormat="1" applyFont="1" applyFill="1" applyBorder="1" applyAlignment="1" applyProtection="1">
      <alignment horizontal="center" vertical="center"/>
    </xf>
    <xf numFmtId="0" fontId="9" fillId="2" borderId="1" xfId="0" applyFont="1" applyFill="1" applyBorder="1" applyAlignment="1">
      <alignment horizontal="center"/>
    </xf>
    <xf numFmtId="0" fontId="6" fillId="2" borderId="0" xfId="0" applyFont="1" applyFill="1" applyAlignment="1">
      <alignment horizontal="center"/>
    </xf>
    <xf numFmtId="0" fontId="16" fillId="2" borderId="0" xfId="0" applyFont="1" applyFill="1" applyAlignment="1">
      <alignment horizontal="center" vertical="center" wrapText="1"/>
    </xf>
    <xf numFmtId="0" fontId="6" fillId="2" borderId="0" xfId="0" applyFont="1" applyFill="1" applyAlignment="1">
      <alignment horizontal="center" vertical="center" wrapText="1"/>
    </xf>
    <xf numFmtId="0" fontId="0" fillId="2" borderId="0" xfId="0" applyFill="1" applyAlignment="1">
      <alignment horizontal="left"/>
    </xf>
    <xf numFmtId="0" fontId="0" fillId="0" borderId="0" xfId="0" applyAlignment="1">
      <alignment horizontal="center"/>
    </xf>
    <xf numFmtId="164" fontId="12" fillId="3" borderId="5" xfId="0" applyNumberFormat="1" applyFont="1" applyFill="1" applyBorder="1" applyAlignment="1" applyProtection="1">
      <alignment horizontal="center"/>
      <protection locked="0"/>
    </xf>
    <xf numFmtId="164" fontId="12" fillId="3" borderId="7" xfId="0" applyNumberFormat="1" applyFont="1" applyFill="1" applyBorder="1" applyAlignment="1" applyProtection="1">
      <alignment horizontal="center"/>
      <protection locked="0"/>
    </xf>
    <xf numFmtId="0" fontId="2" fillId="2" borderId="0" xfId="0" applyFont="1" applyFill="1" applyAlignment="1">
      <alignment horizontal="right"/>
    </xf>
    <xf numFmtId="0" fontId="14" fillId="4" borderId="0" xfId="0" applyFont="1" applyFill="1" applyAlignment="1">
      <alignment horizontal="center" vertical="center" wrapText="1"/>
    </xf>
    <xf numFmtId="0" fontId="2" fillId="5" borderId="0" xfId="0" applyFont="1" applyFill="1" applyAlignment="1">
      <alignment horizontal="center" vertical="center"/>
    </xf>
    <xf numFmtId="0" fontId="10" fillId="5" borderId="0" xfId="0" applyFont="1" applyFill="1" applyAlignment="1">
      <alignment horizontal="center"/>
    </xf>
    <xf numFmtId="0" fontId="0" fillId="0" borderId="0" xfId="0" applyAlignment="1">
      <alignment horizontal="left"/>
    </xf>
    <xf numFmtId="0" fontId="12" fillId="2" borderId="3" xfId="0" applyFont="1" applyFill="1" applyBorder="1" applyAlignment="1">
      <alignment horizontal="center"/>
    </xf>
    <xf numFmtId="0" fontId="9" fillId="2" borderId="0" xfId="0" applyFont="1" applyFill="1" applyAlignment="1">
      <alignment horizontal="left"/>
    </xf>
    <xf numFmtId="0" fontId="9" fillId="2" borderId="0" xfId="0" applyFont="1" applyFill="1" applyAlignment="1">
      <alignment horizontal="center" vertical="center"/>
    </xf>
    <xf numFmtId="0" fontId="12" fillId="2" borderId="0" xfId="0" applyFont="1" applyFill="1" applyAlignment="1">
      <alignment horizontal="center"/>
    </xf>
    <xf numFmtId="167" fontId="10" fillId="3" borderId="2" xfId="0" applyNumberFormat="1" applyFont="1" applyFill="1" applyBorder="1" applyAlignment="1" applyProtection="1">
      <alignment horizontal="center" vertical="center"/>
      <protection locked="0"/>
    </xf>
    <xf numFmtId="165" fontId="12" fillId="3" borderId="5" xfId="1" applyNumberFormat="1" applyFont="1" applyFill="1" applyBorder="1" applyAlignment="1" applyProtection="1">
      <alignment horizontal="center"/>
      <protection locked="0"/>
    </xf>
    <xf numFmtId="165" fontId="12" fillId="3" borderId="7" xfId="1" applyNumberFormat="1" applyFont="1" applyFill="1" applyBorder="1" applyAlignment="1" applyProtection="1">
      <alignment horizontal="center"/>
      <protection locked="0"/>
    </xf>
    <xf numFmtId="2" fontId="11" fillId="2" borderId="3" xfId="0" applyNumberFormat="1" applyFont="1" applyFill="1" applyBorder="1" applyAlignment="1">
      <alignment horizontal="center" vertical="top"/>
    </xf>
    <xf numFmtId="0" fontId="12" fillId="2" borderId="10" xfId="0" applyFont="1" applyFill="1" applyBorder="1" applyAlignment="1">
      <alignment horizontal="center" vertical="center" wrapText="1"/>
    </xf>
    <xf numFmtId="0" fontId="12" fillId="2" borderId="7" xfId="0" applyFont="1" applyFill="1" applyBorder="1" applyAlignment="1">
      <alignment horizontal="center" vertical="center" wrapText="1"/>
    </xf>
    <xf numFmtId="0" fontId="9" fillId="3" borderId="1" xfId="0" applyFont="1" applyFill="1" applyBorder="1" applyAlignment="1" applyProtection="1">
      <alignment horizontal="center"/>
      <protection locked="0"/>
    </xf>
    <xf numFmtId="0" fontId="0" fillId="2" borderId="2" xfId="0" applyFill="1" applyBorder="1" applyAlignment="1">
      <alignment horizontal="center"/>
    </xf>
    <xf numFmtId="2" fontId="9" fillId="2" borderId="14" xfId="1" applyNumberFormat="1" applyFont="1" applyFill="1" applyBorder="1" applyAlignment="1" applyProtection="1">
      <alignment horizontal="center"/>
    </xf>
    <xf numFmtId="2" fontId="9" fillId="2" borderId="0" xfId="1" applyNumberFormat="1" applyFont="1" applyFill="1" applyAlignment="1" applyProtection="1">
      <alignment horizontal="center"/>
    </xf>
    <xf numFmtId="0" fontId="9" fillId="2" borderId="14" xfId="0" applyFont="1" applyFill="1" applyBorder="1" applyAlignment="1">
      <alignment horizontal="center" wrapText="1"/>
    </xf>
    <xf numFmtId="0" fontId="9" fillId="2" borderId="0" xfId="0" applyFont="1" applyFill="1" applyAlignment="1">
      <alignment horizontal="center" wrapText="1"/>
    </xf>
    <xf numFmtId="0" fontId="9" fillId="2" borderId="6" xfId="0" applyFont="1" applyFill="1" applyBorder="1" applyAlignment="1">
      <alignment horizontal="center" wrapText="1"/>
    </xf>
    <xf numFmtId="0" fontId="9" fillId="2" borderId="2" xfId="0" applyFont="1" applyFill="1" applyBorder="1" applyAlignment="1">
      <alignment horizontal="center" wrapText="1"/>
    </xf>
    <xf numFmtId="165" fontId="11" fillId="2" borderId="2" xfId="0" applyNumberFormat="1" applyFont="1" applyFill="1" applyBorder="1" applyAlignment="1">
      <alignment horizontal="center" vertical="center"/>
    </xf>
    <xf numFmtId="0" fontId="9" fillId="2" borderId="5" xfId="0" applyFont="1" applyFill="1" applyBorder="1" applyAlignment="1">
      <alignment horizontal="center"/>
    </xf>
    <xf numFmtId="0" fontId="9" fillId="2" borderId="7" xfId="0" applyFont="1" applyFill="1" applyBorder="1" applyAlignment="1">
      <alignment horizontal="center"/>
    </xf>
    <xf numFmtId="0" fontId="11" fillId="2" borderId="3" xfId="0" applyFont="1" applyFill="1" applyBorder="1" applyAlignment="1">
      <alignment horizontal="center" vertical="center"/>
    </xf>
    <xf numFmtId="0" fontId="21" fillId="2" borderId="3" xfId="0" applyFont="1" applyFill="1" applyBorder="1" applyAlignment="1">
      <alignment horizontal="center" vertical="top" wrapText="1"/>
    </xf>
    <xf numFmtId="0" fontId="0" fillId="2" borderId="0" xfId="0" applyFill="1" applyAlignment="1">
      <alignment horizontal="left" vertical="top" wrapText="1"/>
    </xf>
    <xf numFmtId="0" fontId="9" fillId="2" borderId="14" xfId="0" applyFont="1" applyFill="1" applyBorder="1" applyAlignment="1">
      <alignment horizontal="left"/>
    </xf>
    <xf numFmtId="0" fontId="2" fillId="2" borderId="0" xfId="0" applyFont="1" applyFill="1" applyAlignment="1">
      <alignment horizontal="left" vertical="center"/>
    </xf>
    <xf numFmtId="0" fontId="0" fillId="2" borderId="0" xfId="0" applyFill="1" applyAlignment="1">
      <alignment horizontal="center" vertical="top"/>
    </xf>
    <xf numFmtId="0" fontId="19" fillId="2" borderId="0" xfId="0" applyFont="1" applyFill="1" applyAlignment="1">
      <alignment horizontal="left" vertical="top" wrapText="1"/>
    </xf>
    <xf numFmtId="0" fontId="19" fillId="2" borderId="0" xfId="0" applyFont="1" applyFill="1" applyAlignment="1">
      <alignment horizontal="left" vertical="top"/>
    </xf>
    <xf numFmtId="0" fontId="11" fillId="2" borderId="0" xfId="0" applyFont="1" applyFill="1" applyAlignment="1">
      <alignment horizontal="left" vertical="center"/>
    </xf>
    <xf numFmtId="0" fontId="11" fillId="2" borderId="3" xfId="0" applyFont="1" applyFill="1" applyBorder="1" applyAlignment="1">
      <alignment horizontal="left" vertical="center"/>
    </xf>
    <xf numFmtId="0" fontId="9" fillId="2" borderId="2" xfId="0" applyFont="1" applyFill="1" applyBorder="1" applyAlignment="1">
      <alignment horizontal="center"/>
    </xf>
    <xf numFmtId="0" fontId="22" fillId="2" borderId="0" xfId="0" applyFont="1" applyFill="1" applyAlignment="1">
      <alignment horizontal="left" vertical="top" wrapText="1"/>
    </xf>
  </cellXfs>
  <cellStyles count="2">
    <cellStyle name="Comma" xfId="1" builtinId="3"/>
    <cellStyle name="Normal" xfId="0" builtinId="0"/>
  </cellStyles>
  <dxfs count="42">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92D050"/>
        </patternFill>
      </fill>
    </dxf>
    <dxf>
      <fill>
        <patternFill>
          <bgColor rgb="FFFF0000"/>
        </patternFill>
      </fill>
    </dxf>
    <dxf>
      <font>
        <b/>
        <i val="0"/>
        <color auto="1"/>
      </font>
      <fill>
        <patternFill>
          <bgColor theme="3" tint="0.7999816888943144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theme="0" tint="-0.499984740745262"/>
        </patternFill>
      </fill>
    </dxf>
    <dxf>
      <fill>
        <patternFill>
          <bgColor rgb="FFFF0000"/>
        </patternFill>
      </fill>
    </dxf>
    <dxf>
      <fill>
        <patternFill>
          <bgColor rgb="FF92D050"/>
        </patternFill>
      </fill>
    </dxf>
  </dxfs>
  <tableStyles count="0" defaultTableStyle="TableStyleMedium2"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theme" Target="theme/theme1.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3.xml"/><Relationship Id="rId5" Type="http://schemas.openxmlformats.org/officeDocument/2006/relationships/sharedStrings" Target="sharedStrings.xml"/><Relationship Id="rId10" Type="http://schemas.openxmlformats.org/officeDocument/2006/relationships/customXml" Target="../customXml/item2.xml"/><Relationship Id="rId4" Type="http://schemas.openxmlformats.org/officeDocument/2006/relationships/styles" Target="styles.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sv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39</xdr:row>
      <xdr:rowOff>57151</xdr:rowOff>
    </xdr:from>
    <xdr:to>
      <xdr:col>2</xdr:col>
      <xdr:colOff>208619</xdr:colOff>
      <xdr:row>41</xdr:row>
      <xdr:rowOff>133350</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0" y="7585185"/>
          <a:ext cx="569912" cy="476906"/>
        </a:xfrm>
        <a:prstGeom prst="rect">
          <a:avLst/>
        </a:prstGeom>
      </xdr:spPr>
    </xdr:pic>
    <xdr:clientData/>
  </xdr:twoCellAnchor>
  <xdr:twoCellAnchor editAs="oneCell">
    <xdr:from>
      <xdr:col>2</xdr:col>
      <xdr:colOff>180977</xdr:colOff>
      <xdr:row>0</xdr:row>
      <xdr:rowOff>0</xdr:rowOff>
    </xdr:from>
    <xdr:to>
      <xdr:col>4</xdr:col>
      <xdr:colOff>256190</xdr:colOff>
      <xdr:row>3</xdr:row>
      <xdr:rowOff>26276</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542270" y="0"/>
          <a:ext cx="856920" cy="735724"/>
        </a:xfrm>
        <a:prstGeom prst="rect">
          <a:avLst/>
        </a:prstGeom>
      </xdr:spPr>
    </xdr:pic>
    <xdr:clientData/>
  </xdr:twoCellAnchor>
  <xdr:twoCellAnchor editAs="oneCell">
    <xdr:from>
      <xdr:col>1</xdr:col>
      <xdr:colOff>124810</xdr:colOff>
      <xdr:row>14</xdr:row>
      <xdr:rowOff>23429</xdr:rowOff>
    </xdr:from>
    <xdr:to>
      <xdr:col>22</xdr:col>
      <xdr:colOff>143942</xdr:colOff>
      <xdr:row>18</xdr:row>
      <xdr:rowOff>89848</xdr:rowOff>
    </xdr:to>
    <xdr:pic>
      <xdr:nvPicPr>
        <xdr:cNvPr id="6" name="Picture 5">
          <a:extLst>
            <a:ext uri="{FF2B5EF4-FFF2-40B4-BE49-F238E27FC236}">
              <a16:creationId xmlns:a16="http://schemas.microsoft.com/office/drawing/2014/main" id="{01614DAD-506B-E608-7AAB-64636A55C129}"/>
            </a:ext>
          </a:extLst>
        </xdr:cNvPr>
        <xdr:cNvPicPr>
          <a:picLocks noChangeAspect="1"/>
        </xdr:cNvPicPr>
      </xdr:nvPicPr>
      <xdr:blipFill>
        <a:blip xmlns:r="http://schemas.openxmlformats.org/officeDocument/2006/relationships" r:embed="rId2"/>
        <a:stretch>
          <a:fillRect/>
        </a:stretch>
      </xdr:blipFill>
      <xdr:spPr>
        <a:xfrm>
          <a:off x="269327" y="2788963"/>
          <a:ext cx="7842770" cy="828419"/>
        </a:xfrm>
        <a:prstGeom prst="rect">
          <a:avLst/>
        </a:prstGeom>
      </xdr:spPr>
    </xdr:pic>
    <xdr:clientData/>
  </xdr:twoCellAnchor>
  <xdr:twoCellAnchor>
    <xdr:from>
      <xdr:col>8</xdr:col>
      <xdr:colOff>78829</xdr:colOff>
      <xdr:row>17</xdr:row>
      <xdr:rowOff>6571</xdr:rowOff>
    </xdr:from>
    <xdr:to>
      <xdr:col>8</xdr:col>
      <xdr:colOff>381001</xdr:colOff>
      <xdr:row>18</xdr:row>
      <xdr:rowOff>118243</xdr:rowOff>
    </xdr:to>
    <xdr:sp macro="" textlink="">
      <xdr:nvSpPr>
        <xdr:cNvPr id="7" name="&quot;Not Allowed&quot; Symbol 6">
          <a:extLst>
            <a:ext uri="{FF2B5EF4-FFF2-40B4-BE49-F238E27FC236}">
              <a16:creationId xmlns:a16="http://schemas.microsoft.com/office/drawing/2014/main" id="{FAF4F30B-DB7E-FF50-846D-120E78D836B7}"/>
            </a:ext>
          </a:extLst>
        </xdr:cNvPr>
        <xdr:cNvSpPr/>
      </xdr:nvSpPr>
      <xdr:spPr>
        <a:xfrm>
          <a:off x="2910053" y="3343605"/>
          <a:ext cx="302172" cy="302172"/>
        </a:xfrm>
        <a:prstGeom prst="noSmoking">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clientData/>
  </xdr:twoCellAnchor>
  <xdr:twoCellAnchor editAs="oneCell">
    <xdr:from>
      <xdr:col>1</xdr:col>
      <xdr:colOff>144517</xdr:colOff>
      <xdr:row>18</xdr:row>
      <xdr:rowOff>122484</xdr:rowOff>
    </xdr:from>
    <xdr:to>
      <xdr:col>22</xdr:col>
      <xdr:colOff>157655</xdr:colOff>
      <xdr:row>22</xdr:row>
      <xdr:rowOff>189201</xdr:rowOff>
    </xdr:to>
    <xdr:pic>
      <xdr:nvPicPr>
        <xdr:cNvPr id="8" name="Picture 7">
          <a:extLst>
            <a:ext uri="{FF2B5EF4-FFF2-40B4-BE49-F238E27FC236}">
              <a16:creationId xmlns:a16="http://schemas.microsoft.com/office/drawing/2014/main" id="{8CDC4FAF-CA51-0859-8EA3-EC173B8E0480}"/>
            </a:ext>
          </a:extLst>
        </xdr:cNvPr>
        <xdr:cNvPicPr>
          <a:picLocks noChangeAspect="1"/>
        </xdr:cNvPicPr>
      </xdr:nvPicPr>
      <xdr:blipFill>
        <a:blip xmlns:r="http://schemas.openxmlformats.org/officeDocument/2006/relationships" r:embed="rId3"/>
        <a:stretch>
          <a:fillRect/>
        </a:stretch>
      </xdr:blipFill>
      <xdr:spPr>
        <a:xfrm>
          <a:off x="289034" y="3650018"/>
          <a:ext cx="7836776" cy="828717"/>
        </a:xfrm>
        <a:prstGeom prst="rect">
          <a:avLst/>
        </a:prstGeom>
      </xdr:spPr>
    </xdr:pic>
    <xdr:clientData/>
  </xdr:twoCellAnchor>
  <xdr:twoCellAnchor editAs="oneCell">
    <xdr:from>
      <xdr:col>8</xdr:col>
      <xdr:colOff>65690</xdr:colOff>
      <xdr:row>21</xdr:row>
      <xdr:rowOff>6568</xdr:rowOff>
    </xdr:from>
    <xdr:to>
      <xdr:col>9</xdr:col>
      <xdr:colOff>60434</xdr:colOff>
      <xdr:row>23</xdr:row>
      <xdr:rowOff>47295</xdr:rowOff>
    </xdr:to>
    <xdr:pic>
      <xdr:nvPicPr>
        <xdr:cNvPr id="11" name="Graphic 10" descr="Checkmark with solid fill">
          <a:extLst>
            <a:ext uri="{FF2B5EF4-FFF2-40B4-BE49-F238E27FC236}">
              <a16:creationId xmlns:a16="http://schemas.microsoft.com/office/drawing/2014/main" id="{48DCBE20-0540-8914-BEB8-79846DD8E7FC}"/>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2896914" y="4105602"/>
          <a:ext cx="421727" cy="421727"/>
        </a:xfrm>
        <a:prstGeom prst="rect">
          <a:avLst/>
        </a:prstGeom>
      </xdr:spPr>
    </xdr:pic>
    <xdr:clientData/>
  </xdr:twoCellAnchor>
  <xdr:twoCellAnchor>
    <xdr:from>
      <xdr:col>1</xdr:col>
      <xdr:colOff>203638</xdr:colOff>
      <xdr:row>15</xdr:row>
      <xdr:rowOff>164225</xdr:rowOff>
    </xdr:from>
    <xdr:to>
      <xdr:col>5</xdr:col>
      <xdr:colOff>144518</xdr:colOff>
      <xdr:row>16</xdr:row>
      <xdr:rowOff>190500</xdr:rowOff>
    </xdr:to>
    <xdr:sp macro="" textlink="">
      <xdr:nvSpPr>
        <xdr:cNvPr id="12" name="Rectangle 11">
          <a:extLst>
            <a:ext uri="{FF2B5EF4-FFF2-40B4-BE49-F238E27FC236}">
              <a16:creationId xmlns:a16="http://schemas.microsoft.com/office/drawing/2014/main" id="{5C934036-64DE-20F1-1377-A4C12A5B3F45}"/>
            </a:ext>
          </a:extLst>
        </xdr:cNvPr>
        <xdr:cNvSpPr/>
      </xdr:nvSpPr>
      <xdr:spPr>
        <a:xfrm>
          <a:off x="348155" y="3120259"/>
          <a:ext cx="1445173" cy="216775"/>
        </a:xfrm>
        <a:prstGeom prst="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16</xdr:col>
      <xdr:colOff>39413</xdr:colOff>
      <xdr:row>17</xdr:row>
      <xdr:rowOff>85397</xdr:rowOff>
    </xdr:from>
    <xdr:to>
      <xdr:col>22</xdr:col>
      <xdr:colOff>157655</xdr:colOff>
      <xdr:row>18</xdr:row>
      <xdr:rowOff>111672</xdr:rowOff>
    </xdr:to>
    <xdr:sp macro="" textlink="">
      <xdr:nvSpPr>
        <xdr:cNvPr id="14" name="Rectangle 13">
          <a:extLst>
            <a:ext uri="{FF2B5EF4-FFF2-40B4-BE49-F238E27FC236}">
              <a16:creationId xmlns:a16="http://schemas.microsoft.com/office/drawing/2014/main" id="{E4853B1F-EE45-4733-AA23-7572FE716853}"/>
            </a:ext>
          </a:extLst>
        </xdr:cNvPr>
        <xdr:cNvSpPr/>
      </xdr:nvSpPr>
      <xdr:spPr>
        <a:xfrm>
          <a:off x="6279930" y="3422431"/>
          <a:ext cx="1845880" cy="216775"/>
        </a:xfrm>
        <a:prstGeom prst="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6569</xdr:colOff>
      <xdr:row>20</xdr:row>
      <xdr:rowOff>65690</xdr:rowOff>
    </xdr:from>
    <xdr:to>
      <xdr:col>5</xdr:col>
      <xdr:colOff>164225</xdr:colOff>
      <xdr:row>21</xdr:row>
      <xdr:rowOff>91965</xdr:rowOff>
    </xdr:to>
    <xdr:sp macro="" textlink="">
      <xdr:nvSpPr>
        <xdr:cNvPr id="15" name="Rectangle 14">
          <a:extLst>
            <a:ext uri="{FF2B5EF4-FFF2-40B4-BE49-F238E27FC236}">
              <a16:creationId xmlns:a16="http://schemas.microsoft.com/office/drawing/2014/main" id="{0110E3D3-9907-4E68-8F2F-B25718309E7B}"/>
            </a:ext>
          </a:extLst>
        </xdr:cNvPr>
        <xdr:cNvSpPr/>
      </xdr:nvSpPr>
      <xdr:spPr>
        <a:xfrm>
          <a:off x="367862" y="3974224"/>
          <a:ext cx="1445173" cy="216775"/>
        </a:xfrm>
        <a:prstGeom prst="rect">
          <a:avLst/>
        </a:prstGeom>
        <a:noFill/>
        <a:ln>
          <a:solidFill>
            <a:srgbClr val="00B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16</xdr:col>
      <xdr:colOff>45983</xdr:colOff>
      <xdr:row>21</xdr:row>
      <xdr:rowOff>177362</xdr:rowOff>
    </xdr:from>
    <xdr:to>
      <xdr:col>22</xdr:col>
      <xdr:colOff>164224</xdr:colOff>
      <xdr:row>23</xdr:row>
      <xdr:rowOff>13137</xdr:rowOff>
    </xdr:to>
    <xdr:sp macro="" textlink="">
      <xdr:nvSpPr>
        <xdr:cNvPr id="16" name="Rectangle 15">
          <a:extLst>
            <a:ext uri="{FF2B5EF4-FFF2-40B4-BE49-F238E27FC236}">
              <a16:creationId xmlns:a16="http://schemas.microsoft.com/office/drawing/2014/main" id="{FB9267F8-9F26-42CE-BAD0-CCC47C0E22E2}"/>
            </a:ext>
          </a:extLst>
        </xdr:cNvPr>
        <xdr:cNvSpPr/>
      </xdr:nvSpPr>
      <xdr:spPr>
        <a:xfrm>
          <a:off x="6286500" y="4276396"/>
          <a:ext cx="1845879" cy="216775"/>
        </a:xfrm>
        <a:prstGeom prst="rect">
          <a:avLst/>
        </a:prstGeom>
        <a:noFill/>
        <a:ln>
          <a:solidFill>
            <a:srgbClr val="00B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2</xdr:col>
      <xdr:colOff>26277</xdr:colOff>
      <xdr:row>25</xdr:row>
      <xdr:rowOff>188209</xdr:rowOff>
    </xdr:from>
    <xdr:to>
      <xdr:col>12</xdr:col>
      <xdr:colOff>273904</xdr:colOff>
      <xdr:row>30</xdr:row>
      <xdr:rowOff>93512</xdr:rowOff>
    </xdr:to>
    <xdr:pic>
      <xdr:nvPicPr>
        <xdr:cNvPr id="2" name="Picture 1">
          <a:extLst>
            <a:ext uri="{FF2B5EF4-FFF2-40B4-BE49-F238E27FC236}">
              <a16:creationId xmlns:a16="http://schemas.microsoft.com/office/drawing/2014/main" id="{A0047024-3215-0D0A-7F16-5BDF87F02DCD}"/>
            </a:ext>
          </a:extLst>
        </xdr:cNvPr>
        <xdr:cNvPicPr>
          <a:picLocks noChangeAspect="1"/>
        </xdr:cNvPicPr>
      </xdr:nvPicPr>
      <xdr:blipFill>
        <a:blip xmlns:r="http://schemas.openxmlformats.org/officeDocument/2006/relationships" r:embed="rId6"/>
        <a:stretch>
          <a:fillRect/>
        </a:stretch>
      </xdr:blipFill>
      <xdr:spPr>
        <a:xfrm>
          <a:off x="387570" y="5049243"/>
          <a:ext cx="4727662" cy="857803"/>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Z184"/>
  <sheetViews>
    <sheetView tabSelected="1" zoomScale="145" zoomScaleNormal="145" zoomScalePageLayoutView="160" workbookViewId="0">
      <selection activeCell="D55" sqref="D55"/>
    </sheetView>
  </sheetViews>
  <sheetFormatPr defaultColWidth="9.140625" defaultRowHeight="15" x14ac:dyDescent="0.25"/>
  <cols>
    <col min="1" max="1" width="2.140625" customWidth="1"/>
    <col min="2" max="2" width="3.28515625" style="11" customWidth="1"/>
    <col min="3" max="3" width="4.140625" customWidth="1"/>
    <col min="4" max="5" width="7.5703125" customWidth="1"/>
    <col min="6" max="6" width="2.5703125" customWidth="1"/>
    <col min="7" max="8" width="7.5703125" customWidth="1"/>
    <col min="9" max="10" width="6.42578125" style="11" customWidth="1"/>
    <col min="11" max="11" width="9.7109375" customWidth="1"/>
    <col min="12" max="12" width="7.5703125" customWidth="1"/>
    <col min="13" max="13" width="6.85546875" customWidth="1"/>
    <col min="14" max="15" width="6.42578125" customWidth="1"/>
    <col min="16" max="16" width="1.28515625" customWidth="1"/>
    <col min="17" max="17" width="1" customWidth="1"/>
    <col min="18" max="18" width="8.42578125" bestFit="1" customWidth="1"/>
    <col min="19" max="19" width="3" customWidth="1"/>
    <col min="20" max="20" width="5" customWidth="1"/>
    <col min="21" max="21" width="5.5703125" customWidth="1"/>
    <col min="22" max="22" width="2.85546875" customWidth="1"/>
    <col min="23" max="24" width="8.42578125" customWidth="1"/>
    <col min="25" max="25" width="7.140625" customWidth="1"/>
    <col min="26" max="26" width="9.140625" hidden="1" customWidth="1"/>
    <col min="27" max="27" width="9.140625" style="37" hidden="1" customWidth="1"/>
    <col min="28" max="28" width="13.28515625" hidden="1" customWidth="1"/>
    <col min="29" max="37" width="9.140625" hidden="1" customWidth="1"/>
    <col min="38" max="38" width="11" hidden="1" customWidth="1"/>
    <col min="39" max="44" width="9.140625" hidden="1" customWidth="1"/>
    <col min="45" max="46" width="22.28515625" hidden="1" customWidth="1"/>
    <col min="47" max="47" width="22.28515625" bestFit="1" customWidth="1"/>
    <col min="48" max="48" width="23.28515625" bestFit="1" customWidth="1"/>
    <col min="49" max="49" width="19" bestFit="1" customWidth="1"/>
    <col min="51" max="52" width="9.42578125" bestFit="1" customWidth="1"/>
  </cols>
  <sheetData>
    <row r="1" spans="1:25" ht="18.75" x14ac:dyDescent="0.3">
      <c r="A1" s="6"/>
      <c r="B1" s="7"/>
      <c r="C1" s="6"/>
      <c r="D1" s="6"/>
      <c r="E1" s="208" t="s">
        <v>0</v>
      </c>
      <c r="F1" s="208"/>
      <c r="G1" s="208"/>
      <c r="H1" s="208"/>
      <c r="I1" s="208"/>
      <c r="J1" s="208"/>
      <c r="K1" s="208"/>
      <c r="L1" s="208"/>
      <c r="M1" s="208"/>
      <c r="N1" s="208"/>
      <c r="O1" s="208"/>
      <c r="P1" s="208"/>
      <c r="Q1" s="208"/>
      <c r="R1" s="208"/>
      <c r="S1" s="208"/>
      <c r="T1" s="208"/>
      <c r="U1" s="208"/>
      <c r="V1" s="208"/>
      <c r="W1" s="208"/>
      <c r="X1" s="8"/>
      <c r="Y1" s="6"/>
    </row>
    <row r="2" spans="1:25" ht="18.75" x14ac:dyDescent="0.25">
      <c r="A2" s="6"/>
      <c r="B2" s="7"/>
      <c r="C2" s="6"/>
      <c r="D2" s="6"/>
      <c r="E2" s="209" t="s">
        <v>52</v>
      </c>
      <c r="F2" s="210"/>
      <c r="G2" s="210"/>
      <c r="H2" s="210"/>
      <c r="I2" s="210"/>
      <c r="J2" s="210"/>
      <c r="K2" s="210"/>
      <c r="L2" s="210"/>
      <c r="M2" s="210"/>
      <c r="N2" s="210"/>
      <c r="O2" s="210"/>
      <c r="P2" s="210"/>
      <c r="Q2" s="210"/>
      <c r="R2" s="210"/>
      <c r="S2" s="210"/>
      <c r="T2" s="210"/>
      <c r="U2" s="210"/>
      <c r="V2" s="210"/>
      <c r="W2" s="210"/>
      <c r="X2" s="9"/>
      <c r="Y2" s="6"/>
    </row>
    <row r="3" spans="1:25" ht="18.75" x14ac:dyDescent="0.25">
      <c r="A3" s="6"/>
      <c r="B3" s="7"/>
      <c r="C3" s="6"/>
      <c r="D3" s="6"/>
      <c r="E3" s="210" t="s">
        <v>7</v>
      </c>
      <c r="F3" s="210"/>
      <c r="G3" s="210"/>
      <c r="H3" s="210"/>
      <c r="I3" s="210"/>
      <c r="J3" s="210"/>
      <c r="K3" s="210"/>
      <c r="L3" s="210"/>
      <c r="M3" s="210"/>
      <c r="N3" s="210"/>
      <c r="O3" s="210"/>
      <c r="P3" s="210"/>
      <c r="Q3" s="210"/>
      <c r="R3" s="210"/>
      <c r="S3" s="210"/>
      <c r="T3" s="210"/>
      <c r="U3" s="210"/>
      <c r="V3" s="210"/>
      <c r="W3" s="210"/>
      <c r="X3" s="9"/>
      <c r="Y3" s="6"/>
    </row>
    <row r="4" spans="1:25" x14ac:dyDescent="0.25">
      <c r="A4" s="6"/>
      <c r="B4" s="7"/>
      <c r="C4" s="6"/>
      <c r="D4" s="6"/>
      <c r="E4" s="6"/>
      <c r="F4" s="6"/>
      <c r="G4" s="6"/>
      <c r="H4" s="6"/>
      <c r="I4" s="7"/>
      <c r="J4" s="7"/>
      <c r="K4" s="6"/>
      <c r="L4" s="6"/>
      <c r="M4" s="6"/>
      <c r="N4" s="6"/>
      <c r="O4" s="6"/>
      <c r="P4" s="6"/>
      <c r="Q4" s="6"/>
      <c r="R4" s="6"/>
      <c r="S4" s="6"/>
      <c r="T4" s="6"/>
      <c r="U4" s="6"/>
      <c r="V4" s="6"/>
      <c r="W4" s="6"/>
      <c r="X4" s="6"/>
      <c r="Y4" s="6"/>
    </row>
    <row r="5" spans="1:25" x14ac:dyDescent="0.25">
      <c r="A5" s="6"/>
      <c r="B5" s="7"/>
      <c r="C5" s="6" t="s">
        <v>8</v>
      </c>
      <c r="D5" s="10" t="s">
        <v>13</v>
      </c>
      <c r="E5" s="10"/>
      <c r="F5" s="10"/>
      <c r="G5" s="10"/>
      <c r="H5" s="10"/>
      <c r="I5" s="7"/>
      <c r="J5" s="7"/>
      <c r="K5" s="10"/>
      <c r="L5" s="10"/>
      <c r="M5" s="212"/>
      <c r="N5" s="212"/>
      <c r="O5" s="212"/>
      <c r="P5" s="6"/>
      <c r="Q5" s="6"/>
      <c r="R5" s="6"/>
      <c r="S5" s="6"/>
      <c r="T5" s="6"/>
      <c r="U5" s="6"/>
      <c r="V5" s="6"/>
      <c r="W5" s="6"/>
      <c r="X5" s="6"/>
      <c r="Y5" s="6"/>
    </row>
    <row r="6" spans="1:25" x14ac:dyDescent="0.25">
      <c r="A6" s="6"/>
      <c r="B6" s="7"/>
      <c r="C6" s="6" t="s">
        <v>9</v>
      </c>
      <c r="D6" s="211" t="s">
        <v>44</v>
      </c>
      <c r="E6" s="211"/>
      <c r="F6" s="211"/>
      <c r="G6" s="211"/>
      <c r="H6" s="211"/>
      <c r="I6" s="211"/>
      <c r="J6" s="211"/>
      <c r="K6" s="211"/>
      <c r="L6" s="211"/>
      <c r="M6" s="211"/>
      <c r="N6" s="211"/>
      <c r="O6" s="211"/>
      <c r="P6" s="211"/>
      <c r="Q6" s="211"/>
      <c r="R6" s="211"/>
      <c r="S6" s="211"/>
      <c r="T6" s="211"/>
      <c r="U6" s="211"/>
      <c r="V6" s="211"/>
      <c r="W6" s="211"/>
      <c r="X6" s="10"/>
      <c r="Y6" s="6"/>
    </row>
    <row r="7" spans="1:25" ht="15" customHeight="1" x14ac:dyDescent="0.25">
      <c r="A7" s="6"/>
      <c r="B7" s="7"/>
      <c r="C7" s="6" t="s">
        <v>10</v>
      </c>
      <c r="D7" s="173" t="s">
        <v>90</v>
      </c>
      <c r="E7" s="173"/>
      <c r="F7" s="173"/>
      <c r="G7" s="173"/>
      <c r="H7" s="173"/>
      <c r="I7" s="173"/>
      <c r="J7" s="173"/>
      <c r="K7" s="173"/>
      <c r="L7" s="173"/>
      <c r="M7" s="173"/>
      <c r="N7" s="173"/>
      <c r="O7" s="173"/>
      <c r="P7" s="173"/>
      <c r="Q7" s="173"/>
      <c r="R7" s="173"/>
      <c r="S7" s="173"/>
      <c r="T7" s="173"/>
      <c r="U7" s="173"/>
      <c r="V7" s="173"/>
      <c r="W7" s="173"/>
      <c r="X7" s="12"/>
      <c r="Y7" s="6"/>
    </row>
    <row r="8" spans="1:25" x14ac:dyDescent="0.25">
      <c r="A8" s="6"/>
      <c r="B8" s="7"/>
      <c r="C8" s="13" t="s">
        <v>11</v>
      </c>
      <c r="D8" s="6" t="s">
        <v>45</v>
      </c>
      <c r="E8" s="6"/>
      <c r="F8" s="6"/>
      <c r="G8" s="6"/>
      <c r="H8" s="6"/>
      <c r="I8" s="7"/>
      <c r="J8" s="7"/>
      <c r="K8" s="6"/>
      <c r="L8" s="6"/>
      <c r="M8" s="6"/>
      <c r="N8" s="6"/>
      <c r="O8" s="6"/>
      <c r="P8" s="6"/>
      <c r="Q8" s="6"/>
      <c r="R8" s="6"/>
      <c r="S8" s="6"/>
      <c r="T8" s="6"/>
      <c r="U8" s="6"/>
      <c r="V8" s="6"/>
      <c r="W8" s="6"/>
      <c r="X8" s="6"/>
      <c r="Y8" s="6"/>
    </row>
    <row r="9" spans="1:25" x14ac:dyDescent="0.25">
      <c r="A9" s="6"/>
      <c r="B9" s="7"/>
      <c r="C9" s="13"/>
      <c r="D9" s="6" t="s">
        <v>43</v>
      </c>
      <c r="E9" s="6"/>
      <c r="F9" s="6"/>
      <c r="G9" s="6"/>
      <c r="H9" s="6"/>
      <c r="I9" s="7"/>
      <c r="J9" s="7"/>
      <c r="K9" s="6"/>
      <c r="L9" s="6"/>
      <c r="M9" s="6"/>
      <c r="N9" s="6"/>
      <c r="O9" s="6"/>
      <c r="P9" s="6"/>
      <c r="Q9" s="6"/>
      <c r="R9" s="6"/>
      <c r="S9" s="6"/>
      <c r="T9" s="6"/>
      <c r="U9" s="6"/>
      <c r="V9" s="6"/>
      <c r="W9" s="6"/>
      <c r="X9" s="6"/>
      <c r="Y9" s="6"/>
    </row>
    <row r="10" spans="1:25" ht="15" customHeight="1" x14ac:dyDescent="0.25">
      <c r="A10" s="6"/>
      <c r="B10" s="7"/>
      <c r="C10" s="6" t="s">
        <v>36</v>
      </c>
      <c r="D10" s="219" t="s">
        <v>91</v>
      </c>
      <c r="E10" s="219"/>
      <c r="F10" s="219"/>
      <c r="G10" s="219"/>
      <c r="H10" s="219"/>
      <c r="I10" s="219"/>
      <c r="J10" s="219"/>
      <c r="K10" s="219"/>
      <c r="L10" s="219"/>
      <c r="M10" s="219"/>
      <c r="N10" s="219"/>
      <c r="O10" s="219"/>
      <c r="P10" s="219"/>
      <c r="Q10" s="219"/>
      <c r="R10" s="219"/>
      <c r="S10" s="219"/>
      <c r="T10" s="219"/>
      <c r="U10" s="219"/>
      <c r="V10" s="219"/>
      <c r="W10" s="15"/>
      <c r="X10" s="15"/>
      <c r="Y10" s="6"/>
    </row>
    <row r="11" spans="1:25" ht="12" customHeight="1" x14ac:dyDescent="0.25">
      <c r="A11" s="6"/>
      <c r="B11" s="7"/>
      <c r="C11" s="6" t="s">
        <v>42</v>
      </c>
      <c r="D11" s="173" t="s">
        <v>92</v>
      </c>
      <c r="E11" s="173"/>
      <c r="F11" s="173"/>
      <c r="G11" s="173"/>
      <c r="H11" s="173"/>
      <c r="I11" s="173"/>
      <c r="J11" s="173"/>
      <c r="K11" s="173"/>
      <c r="L11" s="173"/>
      <c r="M11" s="173"/>
      <c r="N11" s="173"/>
      <c r="O11" s="173"/>
      <c r="P11" s="173"/>
      <c r="Q11" s="173"/>
      <c r="R11" s="173"/>
      <c r="S11" s="173"/>
      <c r="T11" s="173"/>
      <c r="U11" s="173"/>
      <c r="V11" s="173"/>
      <c r="W11" s="15"/>
      <c r="X11" s="15"/>
      <c r="Y11" s="6"/>
    </row>
    <row r="12" spans="1:25" x14ac:dyDescent="0.25">
      <c r="A12" s="6"/>
      <c r="B12" s="7"/>
      <c r="C12" s="6"/>
      <c r="D12" s="173"/>
      <c r="E12" s="173"/>
      <c r="F12" s="173"/>
      <c r="G12" s="173"/>
      <c r="H12" s="173"/>
      <c r="I12" s="173"/>
      <c r="J12" s="173"/>
      <c r="K12" s="173"/>
      <c r="L12" s="173"/>
      <c r="M12" s="173"/>
      <c r="N12" s="173"/>
      <c r="O12" s="173"/>
      <c r="P12" s="173"/>
      <c r="Q12" s="173"/>
      <c r="R12" s="173"/>
      <c r="S12" s="173"/>
      <c r="T12" s="173"/>
      <c r="U12" s="173"/>
      <c r="V12" s="173"/>
      <c r="W12" s="15"/>
      <c r="X12" s="15"/>
      <c r="Y12" s="6"/>
    </row>
    <row r="13" spans="1:25" ht="15" customHeight="1" x14ac:dyDescent="0.25">
      <c r="A13" s="6"/>
      <c r="B13" s="7"/>
      <c r="C13" s="6"/>
      <c r="D13" s="173"/>
      <c r="E13" s="173"/>
      <c r="F13" s="173"/>
      <c r="G13" s="173"/>
      <c r="H13" s="173"/>
      <c r="I13" s="173"/>
      <c r="J13" s="173"/>
      <c r="K13" s="173"/>
      <c r="L13" s="173"/>
      <c r="M13" s="173"/>
      <c r="N13" s="173"/>
      <c r="O13" s="173"/>
      <c r="P13" s="173"/>
      <c r="Q13" s="173"/>
      <c r="R13" s="173"/>
      <c r="S13" s="173"/>
      <c r="T13" s="173"/>
      <c r="U13" s="173"/>
      <c r="V13" s="173"/>
      <c r="W13" s="12"/>
      <c r="X13" s="12"/>
      <c r="Y13" s="6"/>
    </row>
    <row r="14" spans="1:25" ht="15" customHeight="1" x14ac:dyDescent="0.25">
      <c r="A14" s="6"/>
      <c r="B14" s="7"/>
      <c r="C14" s="6"/>
      <c r="D14" s="173"/>
      <c r="E14" s="173"/>
      <c r="F14" s="173"/>
      <c r="G14" s="173"/>
      <c r="H14" s="173"/>
      <c r="I14" s="173"/>
      <c r="J14" s="173"/>
      <c r="K14" s="173"/>
      <c r="L14" s="173"/>
      <c r="M14" s="173"/>
      <c r="N14" s="173"/>
      <c r="O14" s="173"/>
      <c r="P14" s="173"/>
      <c r="Q14" s="173"/>
      <c r="R14" s="173"/>
      <c r="S14" s="173"/>
      <c r="T14" s="173"/>
      <c r="U14" s="173"/>
      <c r="V14" s="173"/>
      <c r="W14" s="12"/>
      <c r="X14" s="12"/>
      <c r="Y14" s="6"/>
    </row>
    <row r="15" spans="1:25" ht="15" customHeight="1" x14ac:dyDescent="0.25">
      <c r="A15" s="6"/>
      <c r="B15" s="7"/>
      <c r="C15" s="6"/>
      <c r="D15" s="6"/>
      <c r="E15" s="12"/>
      <c r="F15" s="12"/>
      <c r="G15" s="12"/>
      <c r="H15" s="12"/>
      <c r="I15" s="12"/>
      <c r="J15" s="12"/>
      <c r="K15" s="12"/>
      <c r="L15" s="12"/>
      <c r="M15" s="12"/>
      <c r="N15" s="12"/>
      <c r="O15" s="12"/>
      <c r="P15" s="12"/>
      <c r="Q15" s="12"/>
      <c r="R15" s="12"/>
      <c r="S15" s="12"/>
      <c r="T15" s="12"/>
      <c r="U15" s="15"/>
      <c r="V15" s="15"/>
      <c r="W15" s="15"/>
      <c r="X15" s="15"/>
      <c r="Y15" s="6"/>
    </row>
    <row r="16" spans="1:25" ht="15" customHeight="1" x14ac:dyDescent="0.25">
      <c r="A16" s="6"/>
      <c r="B16" s="7"/>
      <c r="C16" s="6"/>
      <c r="D16" s="6"/>
      <c r="E16" s="12"/>
      <c r="F16" s="12"/>
      <c r="G16" s="12"/>
      <c r="H16" s="12"/>
      <c r="I16" s="12"/>
      <c r="J16" s="12"/>
      <c r="K16" s="12"/>
      <c r="L16" s="12"/>
      <c r="M16" s="12"/>
      <c r="N16" s="12"/>
      <c r="O16" s="12"/>
      <c r="P16" s="12"/>
      <c r="Q16" s="12"/>
      <c r="R16" s="12"/>
      <c r="S16" s="12"/>
      <c r="T16" s="12"/>
      <c r="U16" s="15"/>
      <c r="V16" s="15"/>
      <c r="W16" s="15"/>
      <c r="X16" s="15"/>
      <c r="Y16" s="6"/>
    </row>
    <row r="17" spans="1:25" ht="15" customHeight="1" x14ac:dyDescent="0.25">
      <c r="A17" s="6"/>
      <c r="B17" s="7"/>
      <c r="C17" s="6"/>
      <c r="D17" s="6"/>
      <c r="E17" s="12"/>
      <c r="F17" s="12"/>
      <c r="G17" s="12"/>
      <c r="H17" s="12"/>
      <c r="I17" s="12"/>
      <c r="J17" s="12"/>
      <c r="K17" s="12"/>
      <c r="L17" s="12"/>
      <c r="M17" s="12"/>
      <c r="N17" s="12"/>
      <c r="O17" s="12"/>
      <c r="P17" s="12"/>
      <c r="Q17" s="12"/>
      <c r="R17" s="12"/>
      <c r="S17" s="12"/>
      <c r="T17" s="12"/>
      <c r="U17" s="15"/>
      <c r="V17" s="15"/>
      <c r="W17" s="15"/>
      <c r="X17" s="15"/>
      <c r="Y17" s="6"/>
    </row>
    <row r="18" spans="1:25" ht="15" customHeight="1" x14ac:dyDescent="0.25">
      <c r="A18" s="6"/>
      <c r="B18" s="7"/>
      <c r="C18" s="6"/>
      <c r="D18" s="6"/>
      <c r="E18" s="12"/>
      <c r="F18" s="12"/>
      <c r="G18" s="12"/>
      <c r="H18" s="12"/>
      <c r="I18" s="12"/>
      <c r="J18" s="12"/>
      <c r="K18" s="12"/>
      <c r="L18" s="12"/>
      <c r="M18" s="12"/>
      <c r="N18" s="12"/>
      <c r="O18" s="12"/>
      <c r="P18" s="12"/>
      <c r="Q18" s="12"/>
      <c r="R18" s="12"/>
      <c r="S18" s="12"/>
      <c r="T18" s="12"/>
      <c r="U18" s="15"/>
      <c r="V18" s="15"/>
      <c r="W18" s="15"/>
      <c r="X18" s="15"/>
      <c r="Y18" s="6"/>
    </row>
    <row r="19" spans="1:25" ht="15" customHeight="1" x14ac:dyDescent="0.25">
      <c r="A19" s="6"/>
      <c r="B19" s="7"/>
      <c r="C19" s="6"/>
      <c r="D19" s="6"/>
      <c r="E19" s="12"/>
      <c r="F19" s="12"/>
      <c r="G19" s="12"/>
      <c r="H19" s="12"/>
      <c r="I19" s="12"/>
      <c r="J19" s="12"/>
      <c r="K19" s="12"/>
      <c r="L19" s="12"/>
      <c r="M19" s="12"/>
      <c r="N19" s="12"/>
      <c r="O19" s="12"/>
      <c r="P19" s="12"/>
      <c r="Q19" s="12"/>
      <c r="R19" s="12"/>
      <c r="S19" s="12"/>
      <c r="T19" s="12"/>
      <c r="U19" s="15"/>
      <c r="V19" s="15"/>
      <c r="W19" s="15"/>
      <c r="X19" s="15"/>
      <c r="Y19" s="6"/>
    </row>
    <row r="20" spans="1:25" ht="15" customHeight="1" x14ac:dyDescent="0.25">
      <c r="A20" s="6"/>
      <c r="B20" s="7"/>
      <c r="C20" s="6"/>
      <c r="D20" s="6"/>
      <c r="E20" s="12"/>
      <c r="F20" s="12"/>
      <c r="G20" s="12"/>
      <c r="H20" s="12"/>
      <c r="I20" s="12"/>
      <c r="J20" s="12"/>
      <c r="K20" s="12"/>
      <c r="L20" s="12"/>
      <c r="M20" s="12"/>
      <c r="N20" s="12"/>
      <c r="O20" s="12"/>
      <c r="P20" s="12"/>
      <c r="Q20" s="12"/>
      <c r="R20" s="12"/>
      <c r="S20" s="12"/>
      <c r="T20" s="12"/>
      <c r="U20" s="15"/>
      <c r="V20" s="15"/>
      <c r="W20" s="15"/>
      <c r="X20" s="15"/>
      <c r="Y20" s="6"/>
    </row>
    <row r="21" spans="1:25" ht="15" customHeight="1" x14ac:dyDescent="0.25">
      <c r="A21" s="6"/>
      <c r="B21" s="7"/>
      <c r="C21" s="6"/>
      <c r="D21" s="6"/>
      <c r="E21" s="12"/>
      <c r="F21" s="12"/>
      <c r="G21" s="12"/>
      <c r="H21" s="12"/>
      <c r="I21" s="12"/>
      <c r="J21" s="12"/>
      <c r="K21" s="12"/>
      <c r="L21" s="12"/>
      <c r="M21" s="12"/>
      <c r="N21" s="12"/>
      <c r="O21" s="12"/>
      <c r="P21" s="12"/>
      <c r="Q21" s="12"/>
      <c r="R21" s="12"/>
      <c r="S21" s="12"/>
      <c r="T21" s="12"/>
      <c r="U21" s="15"/>
      <c r="V21" s="15"/>
      <c r="W21" s="15"/>
      <c r="X21" s="15"/>
      <c r="Y21" s="6"/>
    </row>
    <row r="22" spans="1:25" ht="15" customHeight="1" x14ac:dyDescent="0.25">
      <c r="A22" s="6"/>
      <c r="B22" s="7"/>
      <c r="C22" s="6"/>
      <c r="D22" s="6"/>
      <c r="E22" s="12"/>
      <c r="F22" s="12"/>
      <c r="G22" s="12"/>
      <c r="H22" s="12"/>
      <c r="I22" s="12"/>
      <c r="J22" s="12"/>
      <c r="K22" s="12"/>
      <c r="L22" s="12"/>
      <c r="M22" s="12"/>
      <c r="N22" s="12"/>
      <c r="O22" s="12"/>
      <c r="P22" s="12"/>
      <c r="Q22" s="12"/>
      <c r="R22" s="12"/>
      <c r="S22" s="12"/>
      <c r="T22" s="12"/>
      <c r="U22" s="15"/>
      <c r="V22" s="15"/>
      <c r="W22" s="15"/>
      <c r="X22" s="15"/>
      <c r="Y22" s="6"/>
    </row>
    <row r="23" spans="1:25" ht="15" customHeight="1" x14ac:dyDescent="0.25">
      <c r="A23" s="6"/>
      <c r="B23" s="7"/>
      <c r="C23" s="6"/>
      <c r="D23" s="6"/>
      <c r="E23" s="12"/>
      <c r="F23" s="12"/>
      <c r="G23" s="12"/>
      <c r="H23" s="12"/>
      <c r="I23" s="12"/>
      <c r="J23" s="12"/>
      <c r="K23" s="12"/>
      <c r="L23" s="12"/>
      <c r="M23" s="12"/>
      <c r="N23" s="12"/>
      <c r="O23" s="12"/>
      <c r="P23" s="12"/>
      <c r="Q23" s="12"/>
      <c r="R23" s="12"/>
      <c r="S23" s="12"/>
      <c r="T23" s="12"/>
      <c r="U23" s="15"/>
      <c r="V23" s="15"/>
      <c r="W23" s="15"/>
      <c r="X23" s="15"/>
      <c r="Y23" s="6"/>
    </row>
    <row r="24" spans="1:25" ht="15" customHeight="1" x14ac:dyDescent="0.25">
      <c r="A24" s="6"/>
      <c r="B24" s="7"/>
      <c r="C24" s="6"/>
      <c r="D24" s="173" t="s">
        <v>95</v>
      </c>
      <c r="E24" s="173"/>
      <c r="F24" s="173"/>
      <c r="G24" s="173"/>
      <c r="H24" s="173"/>
      <c r="I24" s="173"/>
      <c r="J24" s="173"/>
      <c r="K24" s="173"/>
      <c r="L24" s="173"/>
      <c r="M24" s="173"/>
      <c r="N24" s="173"/>
      <c r="O24" s="173"/>
      <c r="P24" s="173"/>
      <c r="Q24" s="173"/>
      <c r="R24" s="173"/>
      <c r="S24" s="173"/>
      <c r="T24" s="173"/>
      <c r="U24" s="173"/>
      <c r="V24" s="173"/>
      <c r="W24" s="12"/>
      <c r="X24" s="12"/>
      <c r="Y24" s="6"/>
    </row>
    <row r="25" spans="1:25" x14ac:dyDescent="0.25">
      <c r="A25" s="6"/>
      <c r="B25" s="7"/>
      <c r="C25" s="6"/>
      <c r="D25" s="173"/>
      <c r="E25" s="173"/>
      <c r="F25" s="173"/>
      <c r="G25" s="173"/>
      <c r="H25" s="173"/>
      <c r="I25" s="173"/>
      <c r="J25" s="173"/>
      <c r="K25" s="173"/>
      <c r="L25" s="173"/>
      <c r="M25" s="173"/>
      <c r="N25" s="173"/>
      <c r="O25" s="173"/>
      <c r="P25" s="173"/>
      <c r="Q25" s="173"/>
      <c r="R25" s="173"/>
      <c r="S25" s="173"/>
      <c r="T25" s="173"/>
      <c r="U25" s="173"/>
      <c r="V25" s="173"/>
      <c r="W25" s="12"/>
      <c r="X25" s="12"/>
      <c r="Y25" s="6"/>
    </row>
    <row r="26" spans="1:25" x14ac:dyDescent="0.25">
      <c r="A26" s="6"/>
      <c r="B26" s="7"/>
      <c r="C26" s="6"/>
      <c r="D26" s="173"/>
      <c r="E26" s="173"/>
      <c r="F26" s="173"/>
      <c r="G26" s="173"/>
      <c r="H26" s="173"/>
      <c r="I26" s="173"/>
      <c r="J26" s="173"/>
      <c r="K26" s="173"/>
      <c r="L26" s="173"/>
      <c r="M26" s="173"/>
      <c r="N26" s="173"/>
      <c r="O26" s="173"/>
      <c r="P26" s="173"/>
      <c r="Q26" s="173"/>
      <c r="R26" s="173"/>
      <c r="S26" s="173"/>
      <c r="T26" s="173"/>
      <c r="U26" s="173"/>
      <c r="V26" s="173"/>
      <c r="W26" s="6"/>
      <c r="X26" s="6"/>
      <c r="Y26" s="6"/>
    </row>
    <row r="27" spans="1:25" ht="15" customHeight="1" x14ac:dyDescent="0.25">
      <c r="A27" s="6"/>
      <c r="B27" s="7"/>
      <c r="C27" s="6"/>
      <c r="D27" s="6"/>
      <c r="E27" s="156"/>
      <c r="F27" s="156"/>
      <c r="G27" s="156"/>
      <c r="H27" s="156"/>
      <c r="I27" s="156"/>
      <c r="J27" s="156"/>
      <c r="K27" s="156"/>
      <c r="L27" s="156"/>
      <c r="M27" s="156"/>
      <c r="N27" s="156"/>
      <c r="O27" s="156"/>
      <c r="P27" s="156"/>
      <c r="Q27" s="156"/>
      <c r="R27" s="156"/>
      <c r="S27" s="156"/>
      <c r="T27" s="156"/>
      <c r="U27" s="156"/>
      <c r="V27" s="156"/>
      <c r="W27" s="6"/>
      <c r="X27" s="6"/>
      <c r="Y27" s="6"/>
    </row>
    <row r="28" spans="1:25" x14ac:dyDescent="0.25">
      <c r="A28" s="6"/>
      <c r="B28" s="7"/>
      <c r="C28" s="6"/>
      <c r="D28" s="6"/>
      <c r="E28" s="156"/>
      <c r="F28" s="156"/>
      <c r="G28" s="156"/>
      <c r="H28" s="156"/>
      <c r="I28" s="156"/>
      <c r="J28" s="156"/>
      <c r="K28" s="156"/>
      <c r="L28" s="156"/>
      <c r="M28" s="156"/>
      <c r="N28" s="156"/>
      <c r="O28" s="156"/>
      <c r="P28" s="156"/>
      <c r="Q28" s="156"/>
      <c r="R28" s="156"/>
      <c r="S28" s="156"/>
      <c r="T28" s="156"/>
      <c r="U28" s="156"/>
      <c r="V28" s="156"/>
      <c r="W28" s="6"/>
      <c r="X28" s="6"/>
      <c r="Y28" s="6"/>
    </row>
    <row r="29" spans="1:25" x14ac:dyDescent="0.25">
      <c r="A29" s="6"/>
      <c r="B29" s="7"/>
      <c r="C29" s="6"/>
      <c r="D29" s="6"/>
      <c r="E29" s="6"/>
      <c r="F29" s="6"/>
      <c r="G29" s="6"/>
      <c r="H29" s="6"/>
      <c r="I29" s="7"/>
      <c r="J29" s="7"/>
      <c r="K29" s="6"/>
      <c r="L29" s="6"/>
      <c r="M29" s="6"/>
      <c r="N29" s="6"/>
      <c r="O29" s="6"/>
      <c r="P29" s="6"/>
      <c r="Q29" s="6"/>
      <c r="R29" s="6"/>
      <c r="S29" s="6"/>
      <c r="T29" s="6"/>
      <c r="U29" s="6"/>
      <c r="V29" s="6"/>
      <c r="W29" s="6"/>
      <c r="X29" s="6"/>
      <c r="Y29" s="6"/>
    </row>
    <row r="30" spans="1:25" x14ac:dyDescent="0.25">
      <c r="A30" s="6"/>
      <c r="B30" s="7"/>
      <c r="C30" s="6"/>
      <c r="D30" s="6"/>
      <c r="E30" s="6"/>
      <c r="F30" s="6"/>
      <c r="G30" s="6"/>
      <c r="H30" s="6"/>
      <c r="I30" s="7"/>
      <c r="J30" s="7"/>
      <c r="K30" s="6"/>
      <c r="L30" s="6"/>
      <c r="M30" s="6"/>
      <c r="N30" s="6"/>
      <c r="O30" s="6"/>
      <c r="P30" s="6"/>
      <c r="Q30" s="6"/>
      <c r="R30" s="6"/>
      <c r="S30" s="6"/>
      <c r="T30" s="6"/>
      <c r="U30" s="6"/>
      <c r="V30" s="6"/>
      <c r="W30" s="6"/>
      <c r="X30" s="6"/>
      <c r="Y30" s="6"/>
    </row>
    <row r="31" spans="1:25" ht="15" customHeight="1" x14ac:dyDescent="0.25">
      <c r="A31" s="6"/>
      <c r="B31" s="7"/>
      <c r="C31" s="6"/>
      <c r="D31" s="6"/>
      <c r="E31" s="6"/>
      <c r="F31" s="6"/>
      <c r="G31" s="6"/>
      <c r="H31" s="6"/>
      <c r="I31" s="7"/>
      <c r="J31" s="7"/>
      <c r="K31" s="6"/>
      <c r="L31" s="6"/>
      <c r="M31" s="6"/>
      <c r="N31" s="6"/>
      <c r="O31" s="6"/>
      <c r="P31" s="6"/>
      <c r="Q31" s="6"/>
      <c r="R31" s="6"/>
      <c r="S31" s="6"/>
      <c r="T31" s="6"/>
      <c r="U31" s="6"/>
      <c r="V31" s="6"/>
      <c r="W31" s="6"/>
      <c r="X31" s="6"/>
      <c r="Y31" s="6"/>
    </row>
    <row r="32" spans="1:25" x14ac:dyDescent="0.25">
      <c r="A32" s="6"/>
      <c r="B32" s="7"/>
      <c r="C32" s="6" t="s">
        <v>12</v>
      </c>
      <c r="D32" s="6" t="s">
        <v>50</v>
      </c>
      <c r="E32" s="6"/>
      <c r="F32" s="6"/>
      <c r="G32" s="6"/>
      <c r="H32" s="6"/>
      <c r="I32" s="7"/>
      <c r="J32" s="7"/>
      <c r="K32" s="6"/>
      <c r="L32" s="6"/>
      <c r="M32" s="6"/>
      <c r="N32" s="6"/>
      <c r="O32" s="6"/>
      <c r="P32" s="6"/>
      <c r="Q32" s="6"/>
      <c r="R32" s="6"/>
      <c r="S32" s="6"/>
      <c r="T32" s="6"/>
      <c r="U32" s="6"/>
      <c r="V32" s="6"/>
      <c r="W32" s="6"/>
      <c r="X32" s="6"/>
      <c r="Y32" s="6"/>
    </row>
    <row r="33" spans="1:52" ht="15" customHeight="1" x14ac:dyDescent="0.25">
      <c r="A33" s="6"/>
      <c r="B33" s="7"/>
      <c r="C33" s="6" t="s">
        <v>46</v>
      </c>
      <c r="D33" s="243" t="s">
        <v>94</v>
      </c>
      <c r="E33" s="243"/>
      <c r="F33" s="243"/>
      <c r="G33" s="243"/>
      <c r="H33" s="243"/>
      <c r="I33" s="243"/>
      <c r="J33" s="243"/>
      <c r="K33" s="243"/>
      <c r="L33" s="243"/>
      <c r="M33" s="243"/>
      <c r="N33" s="243"/>
      <c r="O33" s="243"/>
      <c r="P33" s="243"/>
      <c r="Q33" s="243"/>
      <c r="R33" s="243"/>
      <c r="S33" s="243"/>
      <c r="T33" s="243"/>
      <c r="U33" s="243"/>
      <c r="V33" s="243"/>
      <c r="W33" s="6"/>
      <c r="X33" s="6"/>
      <c r="Y33" s="6"/>
    </row>
    <row r="34" spans="1:52" x14ac:dyDescent="0.25">
      <c r="A34" s="6"/>
      <c r="B34" s="7"/>
      <c r="D34" s="243"/>
      <c r="E34" s="243"/>
      <c r="F34" s="243"/>
      <c r="G34" s="243"/>
      <c r="H34" s="243"/>
      <c r="I34" s="243"/>
      <c r="J34" s="243"/>
      <c r="K34" s="243"/>
      <c r="L34" s="243"/>
      <c r="M34" s="243"/>
      <c r="N34" s="243"/>
      <c r="O34" s="243"/>
      <c r="P34" s="243"/>
      <c r="Q34" s="243"/>
      <c r="R34" s="243"/>
      <c r="S34" s="243"/>
      <c r="T34" s="243"/>
      <c r="U34" s="243"/>
      <c r="V34" s="243"/>
      <c r="W34" s="6"/>
      <c r="X34" s="6"/>
      <c r="Y34" s="6"/>
    </row>
    <row r="35" spans="1:52" x14ac:dyDescent="0.25">
      <c r="A35" s="6"/>
      <c r="B35" s="7"/>
      <c r="C35" s="6" t="s">
        <v>47</v>
      </c>
      <c r="D35" s="6" t="s">
        <v>70</v>
      </c>
      <c r="E35" s="6"/>
      <c r="F35" s="6"/>
      <c r="G35" s="6"/>
      <c r="H35" s="6"/>
      <c r="I35" s="7"/>
      <c r="J35" s="7"/>
      <c r="K35" s="6"/>
      <c r="L35" s="6"/>
      <c r="M35" s="6"/>
      <c r="N35" s="6"/>
      <c r="O35" s="6"/>
      <c r="P35" s="6"/>
      <c r="Q35" s="6"/>
      <c r="R35" s="6"/>
      <c r="S35" s="6"/>
      <c r="T35" s="6"/>
      <c r="U35" s="6"/>
      <c r="V35" s="6"/>
      <c r="W35" s="6"/>
      <c r="X35" s="6"/>
      <c r="Y35" s="6"/>
    </row>
    <row r="36" spans="1:52" x14ac:dyDescent="0.25">
      <c r="A36" s="6"/>
      <c r="B36" s="7"/>
      <c r="E36" s="6"/>
      <c r="F36" s="6"/>
      <c r="G36" s="6"/>
      <c r="H36" s="6"/>
      <c r="I36" s="7"/>
      <c r="J36" s="7"/>
      <c r="K36" s="6"/>
      <c r="L36" s="6"/>
      <c r="M36" s="6"/>
      <c r="N36" s="6"/>
      <c r="O36" s="6"/>
      <c r="P36" s="6"/>
      <c r="Q36" s="6"/>
      <c r="R36" s="6"/>
      <c r="S36" s="6"/>
      <c r="T36" s="6"/>
      <c r="U36" s="6"/>
      <c r="V36" s="6"/>
      <c r="W36" s="6"/>
      <c r="X36" s="6"/>
      <c r="Y36" s="6"/>
    </row>
    <row r="37" spans="1:52" x14ac:dyDescent="0.25">
      <c r="A37" s="6"/>
      <c r="B37" s="7"/>
      <c r="C37" s="6"/>
      <c r="D37" s="6"/>
      <c r="E37" s="6"/>
      <c r="F37" s="6"/>
      <c r="G37" s="6"/>
      <c r="H37" s="6"/>
      <c r="I37" s="7"/>
      <c r="J37" s="7"/>
      <c r="K37" s="6"/>
      <c r="L37" s="6"/>
      <c r="M37" s="6"/>
      <c r="N37" s="6"/>
      <c r="O37" s="6"/>
      <c r="P37" s="6"/>
      <c r="Q37" s="6"/>
      <c r="R37" s="6"/>
      <c r="S37" s="6"/>
      <c r="T37" s="6"/>
      <c r="U37" s="6"/>
      <c r="V37" s="6"/>
      <c r="W37" s="6"/>
      <c r="X37" s="6"/>
      <c r="Y37" s="6"/>
    </row>
    <row r="38" spans="1:52" x14ac:dyDescent="0.25">
      <c r="A38" s="6"/>
      <c r="B38" s="7"/>
      <c r="C38" s="6"/>
      <c r="D38" s="6"/>
      <c r="E38" s="6"/>
      <c r="F38" s="6"/>
      <c r="G38" s="6"/>
      <c r="H38" s="6"/>
      <c r="I38" s="7"/>
      <c r="J38" s="7"/>
      <c r="K38" s="6"/>
      <c r="L38" s="6"/>
      <c r="M38" s="6"/>
      <c r="N38" s="6"/>
      <c r="O38" s="6"/>
      <c r="P38" s="6"/>
      <c r="Q38" s="6"/>
      <c r="R38" s="6"/>
      <c r="S38" s="6"/>
      <c r="T38" s="6"/>
      <c r="U38" s="6"/>
      <c r="V38" s="6"/>
      <c r="W38" s="6"/>
      <c r="X38" s="6"/>
      <c r="Y38" s="6"/>
    </row>
    <row r="39" spans="1:52" x14ac:dyDescent="0.25">
      <c r="A39" s="6"/>
      <c r="B39" s="7"/>
      <c r="C39" s="6"/>
      <c r="D39" s="6"/>
      <c r="E39" s="6"/>
      <c r="F39" s="6"/>
      <c r="G39" s="6"/>
      <c r="H39" s="6"/>
      <c r="I39" s="7"/>
      <c r="J39" s="7"/>
      <c r="K39" s="6"/>
      <c r="L39" s="6"/>
      <c r="M39" s="6"/>
      <c r="N39" s="6"/>
      <c r="O39" s="6"/>
      <c r="P39" s="6"/>
      <c r="Q39" s="6"/>
      <c r="S39" s="215"/>
      <c r="T39" s="215"/>
      <c r="U39" s="215"/>
      <c r="V39" s="245"/>
      <c r="W39" s="245"/>
      <c r="X39" s="245"/>
      <c r="Y39" s="245"/>
    </row>
    <row r="40" spans="1:52" s="40" customFormat="1" ht="18.75" customHeight="1" x14ac:dyDescent="0.3">
      <c r="A40" s="70"/>
      <c r="B40" s="71"/>
      <c r="C40" s="16"/>
      <c r="D40" s="16"/>
      <c r="E40" s="208" t="s">
        <v>0</v>
      </c>
      <c r="F40" s="208"/>
      <c r="G40" s="208"/>
      <c r="H40" s="208"/>
      <c r="I40" s="208"/>
      <c r="J40" s="208"/>
      <c r="K40" s="208"/>
      <c r="L40" s="208"/>
      <c r="M40" s="208"/>
      <c r="N40" s="208"/>
      <c r="O40" s="208"/>
      <c r="P40" s="208"/>
      <c r="Q40" s="208"/>
      <c r="R40" s="208"/>
      <c r="S40" s="208"/>
      <c r="T40" s="208"/>
      <c r="U40" s="217" t="str">
        <f ca="1">IFERROR(_xlfn.CONCAT(AU87," ",TEXT(AU86,"mm/dd/yyyy")),"")</f>
        <v>DUE DATE: 06/03/2026</v>
      </c>
      <c r="V40" s="217"/>
      <c r="W40" s="217"/>
      <c r="X40" s="217"/>
      <c r="Y40" s="72" t="s">
        <v>15</v>
      </c>
      <c r="Z40" s="16"/>
      <c r="AA40" s="16"/>
      <c r="AB40" s="38"/>
      <c r="AC40" s="38"/>
      <c r="AD40" s="38"/>
      <c r="AF40" s="38"/>
      <c r="AG40" s="38"/>
      <c r="AH40" s="39"/>
      <c r="AI40" s="39"/>
      <c r="AJ40" s="39"/>
      <c r="AS40" s="46"/>
      <c r="AT40" s="46"/>
      <c r="AU40" s="46"/>
      <c r="AV40" s="46"/>
      <c r="AW40" s="46"/>
    </row>
    <row r="41" spans="1:52" s="17" customFormat="1" ht="12.75" customHeight="1" x14ac:dyDescent="0.2">
      <c r="A41" s="69"/>
      <c r="B41" s="73"/>
      <c r="C41" s="69"/>
      <c r="D41" s="74"/>
      <c r="E41" s="216" t="s">
        <v>52</v>
      </c>
      <c r="F41" s="216"/>
      <c r="G41" s="216"/>
      <c r="H41" s="216"/>
      <c r="I41" s="216"/>
      <c r="J41" s="216"/>
      <c r="K41" s="216"/>
      <c r="L41" s="216"/>
      <c r="M41" s="216"/>
      <c r="N41" s="216"/>
      <c r="O41" s="216"/>
      <c r="P41" s="216"/>
      <c r="Q41" s="216"/>
      <c r="R41" s="216"/>
      <c r="S41" s="216"/>
      <c r="T41" s="216"/>
      <c r="U41" s="218" t="s">
        <v>66</v>
      </c>
      <c r="V41" s="218"/>
      <c r="W41" s="218"/>
      <c r="X41" s="218"/>
      <c r="Y41" s="218"/>
      <c r="Z41" s="41"/>
      <c r="AA41" s="41"/>
      <c r="AB41" s="42"/>
      <c r="AC41" s="42"/>
      <c r="AD41" s="42"/>
      <c r="AF41" s="42"/>
      <c r="AG41" s="42"/>
      <c r="AH41" s="42"/>
      <c r="AI41" s="42"/>
      <c r="AJ41" s="42"/>
      <c r="AS41" s="135"/>
      <c r="AT41" s="135"/>
      <c r="AU41" s="135"/>
      <c r="AV41" s="147"/>
      <c r="AW41" s="46"/>
    </row>
    <row r="42" spans="1:52" ht="12.75" customHeight="1" x14ac:dyDescent="0.45">
      <c r="A42" s="6"/>
      <c r="B42" s="7"/>
      <c r="C42" s="6"/>
      <c r="D42" s="75"/>
      <c r="E42" s="75"/>
      <c r="F42" s="75"/>
      <c r="G42" s="75"/>
      <c r="H42" s="75"/>
      <c r="I42" s="9"/>
      <c r="J42" s="9"/>
      <c r="K42" s="6"/>
      <c r="L42" s="6"/>
      <c r="M42" s="6"/>
      <c r="N42" s="6"/>
      <c r="O42" s="6"/>
      <c r="P42" s="6"/>
      <c r="Q42" s="6"/>
      <c r="R42" s="6"/>
      <c r="S42" s="6"/>
      <c r="T42" s="6"/>
      <c r="U42" s="6"/>
      <c r="V42" s="6"/>
      <c r="W42" s="6"/>
      <c r="X42" s="6"/>
      <c r="Y42" s="76"/>
      <c r="Z42" s="43"/>
      <c r="AA42" s="54"/>
      <c r="AB42" s="18"/>
      <c r="AC42" s="18"/>
      <c r="AD42" s="18"/>
      <c r="AF42" s="18"/>
      <c r="AG42" s="18"/>
      <c r="AH42" s="18"/>
      <c r="AI42" s="18"/>
      <c r="AS42" s="136"/>
      <c r="AT42" s="136"/>
      <c r="AU42" s="136"/>
      <c r="AV42" s="136"/>
      <c r="AW42" s="17"/>
    </row>
    <row r="43" spans="1:52" s="19" customFormat="1" ht="12" customHeight="1" x14ac:dyDescent="0.25">
      <c r="A43" s="177"/>
      <c r="B43" s="177"/>
      <c r="C43" s="177"/>
      <c r="D43" s="177"/>
      <c r="E43" s="177"/>
      <c r="F43" s="177"/>
      <c r="G43" s="77"/>
      <c r="H43" s="177"/>
      <c r="I43" s="177"/>
      <c r="J43" s="171"/>
      <c r="K43" s="77"/>
      <c r="L43" s="177" t="s">
        <v>57</v>
      </c>
      <c r="M43" s="177"/>
      <c r="N43" s="78"/>
      <c r="O43" s="224">
        <v>46120</v>
      </c>
      <c r="P43" s="224"/>
      <c r="Q43" s="79" t="str">
        <f>IF(L43="Dec - Jan",O43+365,"")</f>
        <v/>
      </c>
      <c r="R43" s="225"/>
      <c r="S43" s="226"/>
      <c r="T43" s="230"/>
      <c r="U43" s="230"/>
      <c r="V43" s="80"/>
      <c r="W43" s="81" t="str">
        <f>IF(T43=37.5,ROUND(R43/162.5,6),IF(T43=40,ROUND(R43/173.33,6),""))</f>
        <v/>
      </c>
      <c r="X43" s="82"/>
      <c r="Y43" s="80"/>
      <c r="AB43" s="17"/>
      <c r="AF43" s="44"/>
      <c r="AH43" s="44"/>
      <c r="AI43" s="44"/>
      <c r="AJ43" s="44"/>
      <c r="AK43" s="44"/>
      <c r="AL43" s="44"/>
      <c r="AM43" s="44"/>
      <c r="AN43" s="44"/>
      <c r="AO43" s="44"/>
      <c r="AP43" s="44"/>
      <c r="AQ43" s="44"/>
      <c r="AR43" s="44"/>
      <c r="AS43" s="136"/>
      <c r="AT43" s="136"/>
      <c r="AU43" s="136"/>
      <c r="AV43" s="136"/>
      <c r="AW43" s="17"/>
      <c r="AX43" s="44"/>
      <c r="AY43" s="44"/>
      <c r="AZ43" s="44"/>
    </row>
    <row r="44" spans="1:52" s="19" customFormat="1" ht="11.25" customHeight="1" x14ac:dyDescent="0.25">
      <c r="A44" s="223" t="s">
        <v>19</v>
      </c>
      <c r="B44" s="223"/>
      <c r="C44" s="223"/>
      <c r="D44" s="223"/>
      <c r="E44" s="223"/>
      <c r="F44" s="223"/>
      <c r="G44" s="69"/>
      <c r="H44" s="220" t="s">
        <v>2</v>
      </c>
      <c r="I44" s="220"/>
      <c r="J44" s="83"/>
      <c r="L44" s="223" t="s">
        <v>3</v>
      </c>
      <c r="M44" s="223"/>
      <c r="N44" s="73"/>
      <c r="O44" s="223" t="s">
        <v>4</v>
      </c>
      <c r="P44" s="223"/>
      <c r="Q44" s="69"/>
      <c r="R44" s="227" t="s">
        <v>21</v>
      </c>
      <c r="S44" s="227"/>
      <c r="T44" s="227" t="s">
        <v>22</v>
      </c>
      <c r="U44" s="227"/>
      <c r="V44" s="80"/>
      <c r="W44" s="84" t="s">
        <v>24</v>
      </c>
      <c r="X44" s="84"/>
      <c r="Y44" s="80"/>
      <c r="AH44" s="45"/>
      <c r="AI44" s="21"/>
      <c r="AJ44" s="20"/>
      <c r="AK44" s="20"/>
      <c r="AL44" s="20"/>
      <c r="AM44" s="17"/>
      <c r="AN44" s="17"/>
      <c r="AO44" s="17"/>
      <c r="AP44" s="17"/>
      <c r="AQ44" s="17"/>
      <c r="AR44" s="17"/>
      <c r="AS44" s="17"/>
      <c r="AT44" s="17"/>
      <c r="AU44" s="17"/>
      <c r="AV44" s="17"/>
      <c r="AW44" s="45"/>
    </row>
    <row r="45" spans="1:52" s="19" customFormat="1" ht="2.25" customHeight="1" x14ac:dyDescent="0.25">
      <c r="A45" s="80"/>
      <c r="B45" s="85"/>
      <c r="C45" s="69"/>
      <c r="D45" s="80"/>
      <c r="E45" s="86"/>
      <c r="F45" s="86"/>
      <c r="G45" s="80"/>
      <c r="H45" s="80"/>
      <c r="I45" s="85"/>
      <c r="J45" s="85"/>
      <c r="K45" s="222"/>
      <c r="L45" s="222"/>
      <c r="M45" s="222"/>
      <c r="N45" s="222"/>
      <c r="O45" s="222"/>
      <c r="P45" s="222"/>
      <c r="Q45" s="222"/>
      <c r="R45" s="80"/>
      <c r="S45" s="221"/>
      <c r="T45" s="221"/>
      <c r="U45" s="221"/>
      <c r="V45" s="221"/>
      <c r="W45" s="87"/>
      <c r="X45" s="87"/>
      <c r="Y45" s="80"/>
      <c r="AH45" s="45"/>
      <c r="AI45" s="21"/>
      <c r="AJ45" s="20"/>
      <c r="AK45" s="20"/>
      <c r="AL45" s="20"/>
      <c r="AM45" s="17"/>
      <c r="AN45" s="17"/>
      <c r="AO45" s="17"/>
      <c r="AP45" s="17"/>
      <c r="AQ45" s="17"/>
      <c r="AR45" s="17"/>
      <c r="AS45" s="17"/>
      <c r="AT45" s="17"/>
      <c r="AU45" s="17"/>
      <c r="AV45" s="17"/>
      <c r="AW45" s="45"/>
    </row>
    <row r="46" spans="1:52" s="46" customFormat="1" ht="30.75" customHeight="1" thickBot="1" x14ac:dyDescent="0.3">
      <c r="A46" s="178" t="s">
        <v>41</v>
      </c>
      <c r="B46" s="179"/>
      <c r="C46" s="180"/>
      <c r="D46" s="88" t="s">
        <v>6</v>
      </c>
      <c r="E46" s="88" t="s">
        <v>14</v>
      </c>
      <c r="F46" s="89"/>
      <c r="G46" s="88" t="s">
        <v>6</v>
      </c>
      <c r="H46" s="90" t="s">
        <v>14</v>
      </c>
      <c r="I46" s="91" t="s">
        <v>1</v>
      </c>
      <c r="J46" s="90" t="s">
        <v>83</v>
      </c>
      <c r="K46" s="88" t="s">
        <v>82</v>
      </c>
      <c r="L46" s="228" t="s">
        <v>17</v>
      </c>
      <c r="M46" s="228"/>
      <c r="N46" s="228"/>
      <c r="O46" s="229"/>
      <c r="P46" s="92"/>
      <c r="Q46" s="92"/>
      <c r="R46" s="231" t="s">
        <v>67</v>
      </c>
      <c r="S46" s="231"/>
      <c r="T46" s="231"/>
      <c r="U46" s="231"/>
      <c r="V46" s="231"/>
      <c r="W46" s="93" t="s">
        <v>93</v>
      </c>
      <c r="X46" s="6"/>
      <c r="Y46" s="6"/>
      <c r="Z46" s="45"/>
      <c r="AA46" s="20"/>
      <c r="AB46" s="21"/>
      <c r="AC46" s="20"/>
      <c r="AD46" s="20"/>
      <c r="AF46" s="17"/>
      <c r="AH46" s="45"/>
      <c r="AI46" s="32" t="s">
        <v>80</v>
      </c>
      <c r="AJ46" s="32"/>
      <c r="AK46" s="45" t="s">
        <v>84</v>
      </c>
      <c r="AL46" s="45" t="s">
        <v>85</v>
      </c>
      <c r="AM46" s="45" t="s">
        <v>78</v>
      </c>
      <c r="AO46" s="190" t="s">
        <v>81</v>
      </c>
      <c r="AP46" s="190"/>
      <c r="AQ46" s="190"/>
      <c r="AR46" s="190"/>
      <c r="AS46" s="190"/>
      <c r="AT46" s="190"/>
      <c r="AV46" s="148"/>
      <c r="AW46" s="148"/>
    </row>
    <row r="47" spans="1:52" s="46" customFormat="1" ht="12.95" customHeight="1" x14ac:dyDescent="0.2">
      <c r="A47" s="167" t="str">
        <f ca="1">Y85</f>
        <v/>
      </c>
      <c r="B47" s="157" t="str">
        <f t="shared" ref="B47:B77" ca="1" si="0">IF(M85=1,"SUN",IF(M85=2,"MON",IF(M85=3,"TUE",IF(M85=4,"WED",IF(M85=5,"THUR",IF(M85=6,"FRI",IF(M85=7,"SAT","")))))))</f>
        <v>FRI</v>
      </c>
      <c r="C47" s="104">
        <f ca="1">DAY(K85)</f>
        <v>1</v>
      </c>
      <c r="D47" s="2"/>
      <c r="E47" s="2"/>
      <c r="F47" s="181" t="s">
        <v>16</v>
      </c>
      <c r="G47" s="2"/>
      <c r="H47" s="3"/>
      <c r="I47" s="95">
        <f ca="1">IF(AND(AI47=TRUE,NOT(A47="H")),"Overlap",IF(OR(ISBLANK(D47),ISBLANK(E47)),0,IF(NOT(ISBLANK(D47:E47)),IF(AND(E47&gt;0,E47&lt;D47),ROUND(((E47+1)-D47)*24/0.25,0)*0.25,ROUND((E47-D47)*24/0.25,0)*0.25))+(IF(AND(H47&gt;0,H47&lt;G47),ROUND(((H47+1)-G47)*24/0.25,0)*0.25,ROUND((H47-G47)*24/0.25,0)*0.25))))</f>
        <v>0</v>
      </c>
      <c r="J47" s="96">
        <f ca="1">IFERROR(IF(B47="SAT",SUM(AK$47:AK47),0),"")</f>
        <v>0</v>
      </c>
      <c r="K47" s="145" t="str">
        <f ca="1">IFERROR(IF(B47="SAT",SUM(I$47:I47),""),"")</f>
        <v/>
      </c>
      <c r="L47" s="184"/>
      <c r="M47" s="185"/>
      <c r="N47" s="185"/>
      <c r="O47" s="186"/>
      <c r="P47" s="97"/>
      <c r="Q47" s="98"/>
      <c r="R47" s="99"/>
      <c r="S47" s="246" t="s">
        <v>68</v>
      </c>
      <c r="T47" s="246"/>
      <c r="U47" s="246" t="s">
        <v>69</v>
      </c>
      <c r="V47" s="246"/>
      <c r="W47" s="133" t="s">
        <v>79</v>
      </c>
      <c r="X47" s="98"/>
      <c r="Y47" s="153"/>
      <c r="Z47" s="47"/>
      <c r="AA47" s="57" t="b">
        <f t="shared" ref="AA47:AA77" ca="1" si="1">OR(AND(B47=R$48,OR(MAX(D47,S$48)&lt;MIN(E47,U$48),MAX(G47,S$48)&lt;MIN(H47,U$48))),AND(B47=R$49,OR(MAX(D47,S$49)&lt;MIN(E47,U$49),MAX(G47,S$49)&lt;MIN(H47,U$49))),AND(B47=R$50,OR(MAX(D47,S$50)&lt;MIN(E47,U$50),MAX(G47,S$50)&lt;MIN(H47,U$50))),AND(B47=R$51,OR(MAX(D47,S$51)&lt;MIN(E47,U$51),MAX(G47,S$51)&lt;MIN(H47,U$51))),AND(B47=R$52,OR(MAX(D47,S$52)&lt;MIN(E47,U$52),MAX(G47,S$52)&lt;MIN(H47,U$52))),AND(B47=R$53,OR(MAX(D47,S$53)&lt;MIN(E47,U$53),MAX(G47,S$53)&lt;MIN(H47,U$53))),AND(B47=R$54,OR(MAX(D47,S$54)&lt;MIN(E47,U$54),MAX(G47,S$54)&lt;MIN(H47,U$54))))</f>
        <v>0</v>
      </c>
      <c r="AB47" s="58" t="b">
        <f t="shared" ref="AB47:AB77" si="2">NOT(ISBLANK(D47))</f>
        <v>0</v>
      </c>
      <c r="AC47" s="59" t="b">
        <f t="shared" ref="AC47:AC70" si="3">AND(NOT(ISBLANK(D47)),ISBLANK(G47))</f>
        <v>0</v>
      </c>
      <c r="AD47" s="59" t="b">
        <f t="shared" ref="AD47:AD77" ca="1" si="4">OR(AND(B47=R$54,NOT(ISBLANK(D47)),NOT(ISBLANK(S$54))),AND(B47=R$53,NOT(ISBLANK(D47)),NOT(ISBLANK(S$53))),AND(B47=R$52,NOT(ISBLANK(D47)),NOT(ISBLANK(S$52))),AND(B47=R$51,NOT(ISBLANK(D47)),NOT(ISBLANK(S$51))),AND(B47=R$50,NOT(ISBLANK(D47)),NOT(ISBLANK(S$50))),AND(B47=R$49,NOT(ISBLANK(D47)),NOT(ISBLANK(S$49))),AND(B47=R$48,NOT(ISBLANK(D47)),NOT(ISBLANK(S$48))))</f>
        <v>0</v>
      </c>
      <c r="AE47" s="46" t="b">
        <f t="shared" ref="AE47:AE77" ca="1" si="5">AND(AA47,AB47,AC47,AD47)</f>
        <v>0</v>
      </c>
      <c r="AF47" s="17" t="b" cm="1">
        <f t="array" aca="1" ref="AF47" ca="1">OR(AND(B47=R$48,OR(MAX(D47,S$48)&lt;MIN(E47,U$48),MAX(G47,S$48)&lt;MIN(H47,U$48)),NOT(ISBLANK(S$48)),NOT(ISBLANK(D47:E47)),NOT(ISBLANK(G47:H47))),AND(B47=R$49,OR(MAX(D47,S$49)&lt;MIN(E47,U$49),MAX(G47,S$49)&lt;MIN(H47,U$49)),NOT(ISBLANK(S$49)),NOT(ISBLANK(D47:E47)),NOT(ISBLANK(G47:H47))),AND(B47=R$50,OR(MAX(D47,S$50)&lt;MIN(E47,U$50),MAX(G47,S$50)&lt;MIN(H47,U$50)),NOT(ISBLANK(S$50)),NOT(ISBLANK(D47:E47)),NOT(ISBLANK(G47:H47))),AND(B47=R$51,OR(MAX(D47,S$51)&lt;MIN(E47,U$51),MAX(G47,S$51)&lt;MIN(H47,U$51)),NOT(ISBLANK(S$51)),NOT(ISBLANK(D47:E47)),NOT(ISBLANK(G47:H47))),AND(B47=R$52,OR(MAX(D47,S$52)&lt;MIN(E47,U$52),MAX(G47,S$52)&lt;MIN(H47,U$52)),NOT(ISBLANK(S$52)),NOT(ISBLANK(D47:E47)),NOT(ISBLANK(G47:H47))),AND(B47=R$53,OR(MAX(D47,S$53)&lt;MIN(E47,U$53),MAX(G47,S$53)&lt;MIN(H47,U$53)),NOT(ISBLANK(S$53)),NOT(ISBLANK(D47:E47)),NOT(ISBLANK(G47:H47))),AND(B47=R$54,OR(MAX(D47,S$54)&lt;MIN(E47,U$54),MAX(G47,S$54)&lt;MIN(H47,U$54)),NOT(ISBLANK(S$54)),NOT(ISBLANK(D47:E47)),NOT(ISBLANK(G47:H47))))</f>
        <v>0</v>
      </c>
      <c r="AH47" s="17"/>
      <c r="AI47" s="60" t="b">
        <f ca="1" xml:space="preserve">
IF(B47=R$48,IF(OR(AO47="",AP47="",AND(AS$48="",AT$48="",NOT(ISBLANK(AO47)),NOT(ISBLANK(AP47)))),FALSE,OR(MAX(AO47,AS$48)&lt;MIN(AP47+(AP47&lt;AO47),AT$48+(AT$48&lt;AS$48)),IF(OR(AQ47="",AR47=""),FALSE,
MAX(AQ47,AS$48)&lt;MIN(AR47+(AR47&lt;AQ47),AT$48+(AT$48&lt;AS$48))))),
IF(B47=R$49,IF(OR(AO47="",AP47="",AND(AS$49="",AT$49="",NOT(ISBLANK(AO47)),NOT(ISBLANK(AP47)))),FALSE,OR(MAX(AO47,AS$49)&lt;MIN(AP47+(AP47&lt;AO47),AT$49+(AT$49&lt;AS$49)),IF(OR(AQ47="",AR47=""),FALSE,
MAX(AQ47,AS$49)&lt;MIN(AR47+(AR47&lt;AQ47),AT$49+(AT$49&lt;AS$49))))),
IF(B47=R$50,IF(OR(AO47="",AP47="",AND(AS$50="",AT$50="",NOT(ISBLANK(AO47)),NOT(ISBLANK(AP47)))),FALSE,OR(MAX(AO47,AS$50)&lt;MIN(AP47+(AP47&lt;AO47),AT$50+(AT$50&lt;AS$50)),IF(OR(AQ47="",AR47=""),FALSE,
MAX(AQ47,AS$50)&lt;MIN(AR47+(AR47&lt;AQ47),AT$50+(AT$50&lt;AS$50))))),
IF(B47=R$51,IF(OR(AO47="",AP47="",AND(AS$51="",AT$51="",NOT(ISBLANK(AO47)),NOT(ISBLANK(AP47)))),FALSE,OR(MAX(AO47,AS$51)&lt;MIN(AP47+(AP47&lt;AO47),AT$51+(AT$51&lt;AS$51)),IF(OR(AQ47="",AR47=""),FALSE,
MAX(AQ47,AS$51)&lt;MIN(AR47+(AR47&lt;AQ47),AT$51+(AT$51&lt;AS$51))))),
IF(B47=R$52,IF(OR(AO47="",AP47="",AND(AS$52="",AT$52="",NOT(ISBLANK(AO47)),NOT(ISBLANK(AP47)))),FALSE,OR(MAX(AO47,AS$52)&lt;MIN(AP47+(AP47&lt;AO47),AT$52+(AT$52&lt;AS$52)),IF(OR(AQ47="",AR47=""),FALSE,
MAX(AQ47,AS$52)&lt;MIN(AR47+(AR47&lt;AQ47),AT$52+(AT$52&lt;AS$52))))),
IF(B47=R$53,IF(OR(AO47="",AP47="",AND(AS$53="",AT$53="",NOT(ISBLANK(AO47)),NOT(ISBLANK(AP47)))),FALSE,OR(MAX(AO47,AS$53)&lt;MIN(AP47+(AP47&lt;AO47),AT$53+(AT$53&lt;AS$53)),IF(OR(AQ47="",AR47=""),FALSE,
MAX(AQ47,AS$53)&lt;MIN(AR47+(AR47&lt;AQ47),AT$53+(AT$53&lt;AS$53))))),
IF(B47=R$54,IF(OR(AO47="",AP47="",AND(AS$54="",AT$54="",NOT(ISBLANK(AO47)),NOT(ISBLANK(AP47)))),FALSE,OR(MAX(AO47,AS$54)&lt;MIN(AP47+(AP47&lt;AO47),AT$54+(AT$54&lt;AS$54)),IF(OR(AQ47="",AR47=""),FALSE,
MAX(AQ47,AS$54)&lt;MIN(AR47+(AR47&lt;AQ47),AT$54+(AT$54&lt;AS$54))))),
FALSE)))))))</f>
        <v>0</v>
      </c>
      <c r="AJ47" s="17"/>
      <c r="AK47" s="63">
        <f ca="1">IFERROR(IF(B47=R$48,IF(AND((W$48+I47)&gt;12,NOT(A47="H")),(I47+W$48)-12,IF(AND(OR(W$48&lt;=0,ISBLANK(W$48),A47="H"),I47&gt;12),I47-12,0)),IF(B47=R$49,IF(AND((W$49+I47)&gt;12,NOT(A47="H")),(I47+W$49)-12,IF(AND(OR(W$49&lt;=0,ISBLANK(W$49),A47="H"),I47&gt;12),I47-12,0)),IF(B47=R$50,IF(AND((W$50+I47)&gt;12,NOT(A47="H")),(I47+W$50)-12,IF(AND(OR(W$50&lt;=0,ISBLANK(W$50),A47="H"),I47&gt;12),I47-12,0)),IF(B47=R$51,IF(AND((W$51+I47)&gt;12,NOT(A47="H")),(I47+W$51)-12,IF(AND(OR(W$51&lt;=0,ISBLANK(W$51),A47="H"),I47&gt;12),I47-12,0)),IF(B47=R$52,IF(AND((W$52+I47)&gt;12,NOT(A47="H")),(I47+W$52)-12,IF(AND(OR(W$52&lt;=0,ISBLANK(W$52),A47="H"),I47&gt;12),I47-12,0)),IF(B47=R$53,IF(AND((W$53+I47)&gt;12,NOT(A47="H")),(I47+W$53)-12,IF(AND(OR(W$53&lt;=0,ISBLANK(W$53),A47="H"),I47&gt;12),I47-12,0)),IF(B47=R$54,IF(AND((W$54+I47)&gt;12,NOT(A47="H")),(I47+W$54)-12,IF(AND(OR(W$54&lt;=0,ISBLANK(W$54),A47="H"),I47&gt;12),I47-12,0)),0))))))),0)</f>
        <v>0</v>
      </c>
      <c r="AL47" s="150"/>
      <c r="AM47" s="64">
        <f t="shared" ref="AM47:AM77" ca="1" si="6">IFERROR(I47-AK47,0)</f>
        <v>0</v>
      </c>
      <c r="AN47" s="46" t="b">
        <f ca="1">IF(AK47&gt;0,TRUE,FALSE)</f>
        <v>0</v>
      </c>
      <c r="AO47" s="139">
        <f t="shared" ref="AO47:AO77" si="7">ROUND(D47,10)</f>
        <v>0</v>
      </c>
      <c r="AP47" s="140">
        <f t="shared" ref="AP47:AP77" si="8">ROUND(E47,10)</f>
        <v>0</v>
      </c>
      <c r="AQ47" s="140">
        <f t="shared" ref="AQ47:AQ70" si="9">ROUND(G47,10)</f>
        <v>0</v>
      </c>
      <c r="AR47" s="64">
        <f t="shared" ref="AR47:AR70" si="10">ROUND(H47,10)</f>
        <v>0</v>
      </c>
      <c r="AY47" s="149"/>
      <c r="AZ47" s="149"/>
    </row>
    <row r="48" spans="1:52" s="17" customFormat="1" ht="12.95" customHeight="1" x14ac:dyDescent="0.25">
      <c r="A48" s="168" t="str">
        <f t="shared" ref="A48:A77" ca="1" si="11">Y86</f>
        <v/>
      </c>
      <c r="B48" s="157" t="str">
        <f t="shared" ca="1" si="0"/>
        <v>SAT</v>
      </c>
      <c r="C48" s="94">
        <f ca="1">C47+1</f>
        <v>2</v>
      </c>
      <c r="D48" s="2"/>
      <c r="E48" s="2"/>
      <c r="F48" s="182"/>
      <c r="G48" s="2"/>
      <c r="H48" s="3"/>
      <c r="I48" s="95">
        <f t="shared" ref="I48:I77" ca="1" si="12">IF(AND(AI48=TRUE,NOT(A48="H")),"Overlap",IF(OR(ISBLANK(D48),ISBLANK(E48)),0,IF(NOT(ISBLANK(D48:E48)),IF(AND(E48&gt;0,E48&lt;D48),ROUND(((E48+1)-D48)*24/0.25,0)*0.25,ROUND((E48-D48)*24/0.25,0)*0.25))+(IF(AND(H48&gt;0,H48&lt;G48),ROUND(((H48+1)-G48)*24/0.25,0)*0.25,ROUND((H48-G48)*24/0.25,0)*0.25))))</f>
        <v>0</v>
      </c>
      <c r="J48" s="96">
        <f ca="1">IFERROR(IF(B48="SAT",SUM(AK$47:AK48),0),"")</f>
        <v>0</v>
      </c>
      <c r="K48" s="145">
        <f ca="1">IFERROR(IF(B48="SAT",SUM(I$47:I48),""),"")</f>
        <v>0</v>
      </c>
      <c r="L48" s="184"/>
      <c r="M48" s="185"/>
      <c r="N48" s="185"/>
      <c r="O48" s="186"/>
      <c r="P48" s="100"/>
      <c r="Q48" s="69"/>
      <c r="R48" s="101" t="s">
        <v>71</v>
      </c>
      <c r="S48" s="213"/>
      <c r="T48" s="214"/>
      <c r="U48" s="213"/>
      <c r="V48" s="214"/>
      <c r="W48" s="53"/>
      <c r="X48" s="102"/>
      <c r="Y48" s="154"/>
      <c r="Z48" s="47"/>
      <c r="AA48" s="57" t="b">
        <f t="shared" ca="1" si="1"/>
        <v>0</v>
      </c>
      <c r="AB48" s="58" t="b">
        <f t="shared" si="2"/>
        <v>0</v>
      </c>
      <c r="AC48" s="59" t="b">
        <f t="shared" si="3"/>
        <v>0</v>
      </c>
      <c r="AD48" s="59" t="b">
        <f t="shared" ca="1" si="4"/>
        <v>0</v>
      </c>
      <c r="AE48" s="46" t="b">
        <f t="shared" ca="1" si="5"/>
        <v>0</v>
      </c>
      <c r="AF48" s="17" t="b" cm="1">
        <f t="array" aca="1" ref="AF48" ca="1">OR(AND(B48=R$48,OR(MAX(D48,S$48)&lt;MIN(E48,U$48),MAX(G48,S$48)&lt;MIN(H48,U$48)),NOT(ISBLANK(S$48)),NOT(ISBLANK(D48:E48)),NOT(ISBLANK(G48:H48))),AND(B48=R$49,OR(MAX(D48,S$49)&lt;MIN(E48,U$49),MAX(G48,S$49)&lt;MIN(H48,U$49)),NOT(ISBLANK(S$49)),NOT(ISBLANK(D48:E48)),NOT(ISBLANK(G48:H48))),AND(B48=R$50,OR(MAX(D48,S$50)&lt;MIN(E48,U$50),MAX(G48,S$50)&lt;MIN(H48,U$50)),NOT(ISBLANK(S$50)),NOT(ISBLANK(D48:E48)),NOT(ISBLANK(G48:H48))),AND(B48=R$51,OR(MAX(D48,S$51)&lt;MIN(E48,U$51),MAX(G48,S$51)&lt;MIN(H48,U$51)),NOT(ISBLANK(S$51)),NOT(ISBLANK(D48:E48)),NOT(ISBLANK(G48:H48))),AND(B48=R$52,OR(MAX(D48,S$52)&lt;MIN(E48,U$52),MAX(G48,S$52)&lt;MIN(H48,U$52)),NOT(ISBLANK(S$52)),NOT(ISBLANK(D48:E48)),NOT(ISBLANK(G48:H48))),AND(B48=R$53,OR(MAX(D48,S$53)&lt;MIN(E48,U$53),MAX(G48,S$53)&lt;MIN(H48,U$53)),NOT(ISBLANK(S$53)),NOT(ISBLANK(D48:E48)),NOT(ISBLANK(G48:H48))),AND(B48=R$54,OR(MAX(D48,S$54)&lt;MIN(E48,U$54),MAX(G48,S$54)&lt;MIN(H48,U$54)),NOT(ISBLANK(S$54)),NOT(ISBLANK(D48:E48)),NOT(ISBLANK(G48:H48))))</f>
        <v>0</v>
      </c>
      <c r="AI48" s="61" t="b">
        <f t="shared" ref="AI48:AI77" ca="1" si="13" xml:space="preserve">
IF(B48=R$48,IF(OR(AO48="",AP48="",AND(AS$48="",AT$48="",NOT(ISBLANK(AO48)),NOT(ISBLANK(AP48)))),FALSE,OR(MAX(AO48,AS$48)&lt;MIN(AP48+(AP48&lt;AO48),AT$48+(AT$48&lt;AS$48)),IF(OR(AQ48="",AR48=""),FALSE,
MAX(AQ48,AS$48)&lt;MIN(AR48+(AR48&lt;AQ48),AT$48+(AT$48&lt;AS$48))))),
IF(B48=R$49,IF(OR(AO48="",AP48="",AND(AS$49="",AT$49="",NOT(ISBLANK(AO48)),NOT(ISBLANK(AP48)))),FALSE,OR(MAX(AO48,AS$49)&lt;MIN(AP48+(AP48&lt;AO48),AT$49+(AT$49&lt;AS$49)),IF(OR(AQ48="",AR48=""),FALSE,
MAX(AQ48,AS$49)&lt;MIN(AR48+(AR48&lt;AQ48),AT$49+(AT$49&lt;AS$49))))),
IF(B48=R$50,IF(OR(AO48="",AP48="",AND(AS$50="",AT$50="",NOT(ISBLANK(AO48)),NOT(ISBLANK(AP48)))),FALSE,OR(MAX(AO48,AS$50)&lt;MIN(AP48+(AP48&lt;AO48),AT$50+(AT$50&lt;AS$50)),IF(OR(AQ48="",AR48=""),FALSE,
MAX(AQ48,AS$50)&lt;MIN(AR48+(AR48&lt;AQ48),AT$50+(AT$50&lt;AS$50))))),
IF(B48=R$51,IF(OR(AO48="",AP48="",AND(AS$51="",AT$51="",NOT(ISBLANK(AO48)),NOT(ISBLANK(AP48)))),FALSE,OR(MAX(AO48,AS$51)&lt;MIN(AP48+(AP48&lt;AO48),AT$51+(AT$51&lt;AS$51)),IF(OR(AQ48="",AR48=""),FALSE,
MAX(AQ48,AS$51)&lt;MIN(AR48+(AR48&lt;AQ48),AT$51+(AT$51&lt;AS$51))))),
IF(B48=R$52,IF(OR(AO48="",AP48="",AND(AS$52="",AT$52="",NOT(ISBLANK(AO48)),NOT(ISBLANK(AP48)))),FALSE,OR(MAX(AO48,AS$52)&lt;MIN(AP48+(AP48&lt;AO48),AT$52+(AT$52&lt;AS$52)),IF(OR(AQ48="",AR48=""),FALSE,
MAX(AQ48,AS$52)&lt;MIN(AR48+(AR48&lt;AQ48),AT$52+(AT$52&lt;AS$52))))),
IF(B48=R$53,IF(OR(AO48="",AP48="",AND(AS$53="",AT$53="",NOT(ISBLANK(AO48)),NOT(ISBLANK(AP48)))),FALSE,OR(MAX(AO48,AS$53)&lt;MIN(AP48+(AP48&lt;AO48),AT$53+(AT$53&lt;AS$53)),IF(OR(AQ48="",AR48=""),FALSE,
MAX(AQ48,AS$53)&lt;MIN(AR48+(AR48&lt;AQ48),AT$53+(AT$53&lt;AS$53))))),
IF(B48=R$54,IF(OR(AO48="",AP48="",AND(AS$54="",AT$54="",NOT(ISBLANK(AO48)),NOT(ISBLANK(AP48)))),FALSE,OR(MAX(AO48,AS$54)&lt;MIN(AP48+(AP48&lt;AO48),AT$54+(AT$54&lt;AS$54)),IF(OR(AQ48="",AR48=""),FALSE,
MAX(AQ48,AS$54)&lt;MIN(AR48+(AR48&lt;AQ48),AT$54+(AT$54&lt;AS$54))))),
FALSE)))))))</f>
        <v>0</v>
      </c>
      <c r="AJ48" s="21"/>
      <c r="AK48" s="65">
        <f t="shared" ref="AK48:AK77" ca="1" si="14">IFERROR(IF(B48=R$48,IF(AND((W$48+I48)&gt;12,NOT(A48="H")),(I48+W$48)-12,IF(AND(OR(W$48&lt;=0,ISBLANK(W$48),A48="H"),I48&gt;12),I48-12,0)),IF(B48=R$49,IF(AND((W$49+I48)&gt;12,NOT(A48="H")),(I48+W$49)-12,IF(AND(OR(W$49&lt;=0,ISBLANK(W$49),A48="H"),I48&gt;12),I48-12,0)),IF(B48=R$50,IF(AND((W$50+I48)&gt;12,NOT(A48="H")),(I48+W$50)-12,IF(AND(OR(W$50&lt;=0,ISBLANK(W$50),A48="H"),I48&gt;12),I48-12,0)),IF(B48=R$51,IF(AND((W$51+I48)&gt;12,NOT(A48="H")),(I48+W$51)-12,IF(AND(OR(W$51&lt;=0,ISBLANK(W$51),A48="H"),I48&gt;12),I48-12,0)),IF(B48=R$52,IF(AND((W$52+I48)&gt;12,NOT(A48="H")),(I48+W$52)-12,IF(AND(OR(W$52&lt;=0,ISBLANK(W$52),A48="H"),I48&gt;12),I48-12,0)),IF(B48=R$53,IF(AND((W$53+I48)&gt;12,NOT(A48="H")),(I48+W$53)-12,IF(AND(OR(W$53&lt;=0,ISBLANK(W$53),A48="H"),I48&gt;12),I48-12,0)),IF(B48=R$54,IF(AND((W$54+I48)&gt;12,NOT(A48="H")),(I48+W$54)-12,IF(AND(OR(W$54&lt;=0,ISBLANK(W$54),A48="H"),I48&gt;12),I48-12,0)),0))))))),0)</f>
        <v>0</v>
      </c>
      <c r="AL48" s="151"/>
      <c r="AM48" s="66">
        <f t="shared" ca="1" si="6"/>
        <v>0</v>
      </c>
      <c r="AN48" s="46" t="b">
        <f t="shared" ref="AN48:AN77" ca="1" si="15">IF(AK48&gt;0,TRUE,FALSE)</f>
        <v>0</v>
      </c>
      <c r="AO48" s="141">
        <f t="shared" si="7"/>
        <v>0</v>
      </c>
      <c r="AP48" s="142">
        <f t="shared" si="8"/>
        <v>0</v>
      </c>
      <c r="AQ48" s="142">
        <f t="shared" si="9"/>
        <v>0</v>
      </c>
      <c r="AR48" s="66">
        <f t="shared" si="10"/>
        <v>0</v>
      </c>
      <c r="AS48" s="138">
        <f t="shared" ref="AS48:AS54" si="16">ROUND(S48,10)</f>
        <v>0</v>
      </c>
      <c r="AT48" s="137">
        <f t="shared" ref="AT48:AT54" si="17">ROUND(U48,10)</f>
        <v>0</v>
      </c>
    </row>
    <row r="49" spans="1:48" s="17" customFormat="1" ht="12.95" customHeight="1" x14ac:dyDescent="0.25">
      <c r="A49" s="168" t="str">
        <f t="shared" ca="1" si="11"/>
        <v/>
      </c>
      <c r="B49" s="157" t="str">
        <f t="shared" ca="1" si="0"/>
        <v>SUN</v>
      </c>
      <c r="C49" s="94">
        <f t="shared" ref="C49:C59" ca="1" si="18">C48+1</f>
        <v>3</v>
      </c>
      <c r="D49" s="2"/>
      <c r="E49" s="2"/>
      <c r="F49" s="182"/>
      <c r="G49" s="2"/>
      <c r="H49" s="3"/>
      <c r="I49" s="95">
        <f t="shared" ca="1" si="12"/>
        <v>0</v>
      </c>
      <c r="J49" s="96">
        <f ca="1">IFERROR(IF(B49="SAT",SUM(AK$47:AK49),0),"")</f>
        <v>0</v>
      </c>
      <c r="K49" s="145" t="str">
        <f ca="1">IFERROR(IF(B49="SAT",SUM(I$47:I49),""),"")</f>
        <v/>
      </c>
      <c r="L49" s="184"/>
      <c r="M49" s="185"/>
      <c r="N49" s="185"/>
      <c r="O49" s="186"/>
      <c r="P49" s="100"/>
      <c r="Q49" s="100"/>
      <c r="R49" s="101" t="s">
        <v>72</v>
      </c>
      <c r="S49" s="213"/>
      <c r="T49" s="214"/>
      <c r="U49" s="213"/>
      <c r="V49" s="214"/>
      <c r="W49" s="53"/>
      <c r="X49" s="69"/>
      <c r="Y49" s="69"/>
      <c r="AA49" s="57" t="b">
        <f t="shared" ca="1" si="1"/>
        <v>0</v>
      </c>
      <c r="AB49" s="58" t="b">
        <f t="shared" si="2"/>
        <v>0</v>
      </c>
      <c r="AC49" s="59" t="b">
        <f t="shared" si="3"/>
        <v>0</v>
      </c>
      <c r="AD49" s="59" t="b">
        <f t="shared" ca="1" si="4"/>
        <v>0</v>
      </c>
      <c r="AE49" s="46" t="b">
        <f t="shared" ca="1" si="5"/>
        <v>0</v>
      </c>
      <c r="AF49" s="17" t="b" cm="1">
        <f t="array" aca="1" ref="AF49" ca="1">OR(AND(B49=R$48,OR(MAX(D49,S$48)&lt;MIN(E49,U$48),MAX(G49,S$48)&lt;MIN(H49,U$48)),NOT(ISBLANK(S$48)),NOT(ISBLANK(D49:E49)),NOT(ISBLANK(G49:H49))),AND(B49=R$49,OR(MAX(D49,S$49)&lt;MIN(E49,U$49),MAX(G49,S$49)&lt;MIN(H49,U$49)),NOT(ISBLANK(S$49)),NOT(ISBLANK(D49:E49)),NOT(ISBLANK(G49:H49))),AND(B49=R$50,OR(MAX(D49,S$50)&lt;MIN(E49,U$50),MAX(G49,S$50)&lt;MIN(H49,U$50)),NOT(ISBLANK(S$50)),NOT(ISBLANK(D49:E49)),NOT(ISBLANK(G49:H49))),AND(B49=R$51,OR(MAX(D49,S$51)&lt;MIN(E49,U$51),MAX(G49,S$51)&lt;MIN(H49,U$51)),NOT(ISBLANK(S$51)),NOT(ISBLANK(D49:E49)),NOT(ISBLANK(G49:H49))),AND(B49=R$52,OR(MAX(D49,S$52)&lt;MIN(E49,U$52),MAX(G49,S$52)&lt;MIN(H49,U$52)),NOT(ISBLANK(S$52)),NOT(ISBLANK(D49:E49)),NOT(ISBLANK(G49:H49))),AND(B49=R$53,OR(MAX(D49,S$53)&lt;MIN(E49,U$53),MAX(G49,S$53)&lt;MIN(H49,U$53)),NOT(ISBLANK(S$53)),NOT(ISBLANK(D49:E49)),NOT(ISBLANK(G49:H49))),AND(B49=R$54,OR(MAX(D49,S$54)&lt;MIN(E49,U$54),MAX(G49,S$54)&lt;MIN(H49,U$54)),NOT(ISBLANK(S$54)),NOT(ISBLANK(D49:E49)),NOT(ISBLANK(G49:H49))))</f>
        <v>0</v>
      </c>
      <c r="AH49" s="48"/>
      <c r="AI49" s="61" t="b">
        <f t="shared" ca="1" si="13"/>
        <v>0</v>
      </c>
      <c r="AK49" s="65">
        <f t="shared" ca="1" si="14"/>
        <v>0</v>
      </c>
      <c r="AL49" s="151"/>
      <c r="AM49" s="66">
        <f t="shared" ca="1" si="6"/>
        <v>0</v>
      </c>
      <c r="AN49" s="46" t="b">
        <f t="shared" ca="1" si="15"/>
        <v>0</v>
      </c>
      <c r="AO49" s="141">
        <f t="shared" si="7"/>
        <v>0</v>
      </c>
      <c r="AP49" s="142">
        <f t="shared" si="8"/>
        <v>0</v>
      </c>
      <c r="AQ49" s="142">
        <f t="shared" si="9"/>
        <v>0</v>
      </c>
      <c r="AR49" s="66">
        <f t="shared" si="10"/>
        <v>0</v>
      </c>
      <c r="AS49" s="138">
        <f t="shared" si="16"/>
        <v>0</v>
      </c>
      <c r="AT49" s="137">
        <f t="shared" si="17"/>
        <v>0</v>
      </c>
    </row>
    <row r="50" spans="1:48" s="17" customFormat="1" ht="12.95" customHeight="1" x14ac:dyDescent="0.25">
      <c r="A50" s="168" t="str">
        <f t="shared" ca="1" si="11"/>
        <v/>
      </c>
      <c r="B50" s="157" t="str">
        <f t="shared" ca="1" si="0"/>
        <v>MON</v>
      </c>
      <c r="C50" s="94">
        <f t="shared" ca="1" si="18"/>
        <v>4</v>
      </c>
      <c r="D50" s="2"/>
      <c r="E50" s="2"/>
      <c r="F50" s="182"/>
      <c r="G50" s="2"/>
      <c r="H50" s="3"/>
      <c r="I50" s="95">
        <f t="shared" ca="1" si="12"/>
        <v>0</v>
      </c>
      <c r="J50" s="96">
        <f ca="1">IFERROR(IF(B50="SAT",SUM(AK$47:AK50),0),"")</f>
        <v>0</v>
      </c>
      <c r="K50" s="145" t="str">
        <f ca="1">IFERROR(IF(B50="SAT",SUM(I$47:I50),""),"")</f>
        <v/>
      </c>
      <c r="L50" s="184"/>
      <c r="M50" s="185"/>
      <c r="N50" s="185"/>
      <c r="O50" s="186"/>
      <c r="P50" s="100"/>
      <c r="Q50" s="69"/>
      <c r="R50" s="101" t="s">
        <v>73</v>
      </c>
      <c r="S50" s="213"/>
      <c r="T50" s="214"/>
      <c r="U50" s="213"/>
      <c r="V50" s="214"/>
      <c r="W50" s="53"/>
      <c r="X50" s="102"/>
      <c r="Y50" s="154"/>
      <c r="AA50" s="57" t="b">
        <f t="shared" ca="1" si="1"/>
        <v>0</v>
      </c>
      <c r="AB50" s="58" t="b">
        <f t="shared" si="2"/>
        <v>0</v>
      </c>
      <c r="AC50" s="59" t="b">
        <f t="shared" si="3"/>
        <v>0</v>
      </c>
      <c r="AD50" s="59" t="b">
        <f t="shared" ca="1" si="4"/>
        <v>0</v>
      </c>
      <c r="AE50" s="46" t="b">
        <f t="shared" ca="1" si="5"/>
        <v>0</v>
      </c>
      <c r="AF50" s="17" t="b" cm="1">
        <f t="array" aca="1" ref="AF50" ca="1">OR(AND(B50=R$48,OR(MAX(D50,S$48)&lt;MIN(E50,U$48),MAX(G50,S$48)&lt;MIN(H50,U$48)),NOT(ISBLANK(S$48)),NOT(ISBLANK(D50:E50)),NOT(ISBLANK(G50:H50))),AND(B50=R$49,OR(MAX(D50,S$49)&lt;MIN(E50,U$49),MAX(G50,S$49)&lt;MIN(H50,U$49)),NOT(ISBLANK(S$49)),NOT(ISBLANK(D50:E50)),NOT(ISBLANK(G50:H50))),AND(B50=R$50,OR(MAX(D50,S$50)&lt;MIN(E50,U$50),MAX(G50,S$50)&lt;MIN(H50,U$50)),NOT(ISBLANK(S$50)),NOT(ISBLANK(D50:E50)),NOT(ISBLANK(G50:H50))),AND(B50=R$51,OR(MAX(D50,S$51)&lt;MIN(E50,U$51),MAX(G50,S$51)&lt;MIN(H50,U$51)),NOT(ISBLANK(S$51)),NOT(ISBLANK(D50:E50)),NOT(ISBLANK(G50:H50))),AND(B50=R$52,OR(MAX(D50,S$52)&lt;MIN(E50,U$52),MAX(G50,S$52)&lt;MIN(H50,U$52)),NOT(ISBLANK(S$52)),NOT(ISBLANK(D50:E50)),NOT(ISBLANK(G50:H50))),AND(B50=R$53,OR(MAX(D50,S$53)&lt;MIN(E50,U$53),MAX(G50,S$53)&lt;MIN(H50,U$53)),NOT(ISBLANK(S$53)),NOT(ISBLANK(D50:E50)),NOT(ISBLANK(G50:H50))),AND(B50=R$54,OR(MAX(D50,S$54)&lt;MIN(E50,U$54),MAX(G50,S$54)&lt;MIN(H50,U$54)),NOT(ISBLANK(S$54)),NOT(ISBLANK(D50:E50)),NOT(ISBLANK(G50:H50))))</f>
        <v>0</v>
      </c>
      <c r="AI50" s="61" t="b">
        <f t="shared" ca="1" si="13"/>
        <v>0</v>
      </c>
      <c r="AK50" s="65">
        <f t="shared" ca="1" si="14"/>
        <v>0</v>
      </c>
      <c r="AL50" s="151"/>
      <c r="AM50" s="66">
        <f t="shared" ca="1" si="6"/>
        <v>0</v>
      </c>
      <c r="AN50" s="46" t="b">
        <f t="shared" ca="1" si="15"/>
        <v>0</v>
      </c>
      <c r="AO50" s="141">
        <f t="shared" si="7"/>
        <v>0</v>
      </c>
      <c r="AP50" s="142">
        <f t="shared" si="8"/>
        <v>0</v>
      </c>
      <c r="AQ50" s="142">
        <f t="shared" si="9"/>
        <v>0</v>
      </c>
      <c r="AR50" s="66">
        <f t="shared" si="10"/>
        <v>0</v>
      </c>
      <c r="AS50" s="138">
        <f t="shared" si="16"/>
        <v>0</v>
      </c>
      <c r="AT50" s="137">
        <f t="shared" si="17"/>
        <v>0</v>
      </c>
      <c r="AU50" s="46"/>
      <c r="AV50" s="46"/>
    </row>
    <row r="51" spans="1:48" s="17" customFormat="1" ht="12.95" customHeight="1" x14ac:dyDescent="0.25">
      <c r="A51" s="168" t="str">
        <f t="shared" ca="1" si="11"/>
        <v/>
      </c>
      <c r="B51" s="157" t="str">
        <f t="shared" ca="1" si="0"/>
        <v>TUE</v>
      </c>
      <c r="C51" s="94">
        <f t="shared" ca="1" si="18"/>
        <v>5</v>
      </c>
      <c r="D51" s="2"/>
      <c r="E51" s="2"/>
      <c r="F51" s="182"/>
      <c r="G51" s="2"/>
      <c r="H51" s="3"/>
      <c r="I51" s="95">
        <f t="shared" ca="1" si="12"/>
        <v>0</v>
      </c>
      <c r="J51" s="96">
        <f ca="1">IFERROR(IF(B51="SAT",SUM(AK$47:AK51),0),"")</f>
        <v>0</v>
      </c>
      <c r="K51" s="145" t="str">
        <f ca="1">IFERROR(IF(B51="SAT",SUM(I$47:I51),""),"")</f>
        <v/>
      </c>
      <c r="L51" s="184"/>
      <c r="M51" s="185"/>
      <c r="N51" s="185"/>
      <c r="O51" s="186"/>
      <c r="P51" s="103"/>
      <c r="Q51" s="69"/>
      <c r="R51" s="101" t="s">
        <v>74</v>
      </c>
      <c r="S51" s="213"/>
      <c r="T51" s="214"/>
      <c r="U51" s="213"/>
      <c r="V51" s="214"/>
      <c r="W51" s="53"/>
      <c r="X51" s="69"/>
      <c r="Y51" s="69"/>
      <c r="AA51" s="57" t="b">
        <f t="shared" ca="1" si="1"/>
        <v>0</v>
      </c>
      <c r="AB51" s="58" t="b">
        <f t="shared" si="2"/>
        <v>0</v>
      </c>
      <c r="AC51" s="59" t="b">
        <f t="shared" si="3"/>
        <v>0</v>
      </c>
      <c r="AD51" s="59" t="b">
        <f t="shared" ca="1" si="4"/>
        <v>0</v>
      </c>
      <c r="AE51" s="46" t="b">
        <f t="shared" ca="1" si="5"/>
        <v>0</v>
      </c>
      <c r="AF51" s="17" t="b" cm="1">
        <f t="array" aca="1" ref="AF51" ca="1">OR(AND(B51=R$48,OR(MAX(D51,S$48)&lt;MIN(E51,U$48),MAX(G51,S$48)&lt;MIN(H51,U$48)),NOT(ISBLANK(S$48)),NOT(ISBLANK(D51:E51)),NOT(ISBLANK(G51:H51))),AND(B51=R$49,OR(MAX(D51,S$49)&lt;MIN(E51,U$49),MAX(G51,S$49)&lt;MIN(H51,U$49)),NOT(ISBLANK(S$49)),NOT(ISBLANK(D51:E51)),NOT(ISBLANK(G51:H51))),AND(B51=R$50,OR(MAX(D51,S$50)&lt;MIN(E51,U$50),MAX(G51,S$50)&lt;MIN(H51,U$50)),NOT(ISBLANK(S$50)),NOT(ISBLANK(D51:E51)),NOT(ISBLANK(G51:H51))),AND(B51=R$51,OR(MAX(D51,S$51)&lt;MIN(E51,U$51),MAX(G51,S$51)&lt;MIN(H51,U$51)),NOT(ISBLANK(S$51)),NOT(ISBLANK(D51:E51)),NOT(ISBLANK(G51:H51))),AND(B51=R$52,OR(MAX(D51,S$52)&lt;MIN(E51,U$52),MAX(G51,S$52)&lt;MIN(H51,U$52)),NOT(ISBLANK(S$52)),NOT(ISBLANK(D51:E51)),NOT(ISBLANK(G51:H51))),AND(B51=R$53,OR(MAX(D51,S$53)&lt;MIN(E51,U$53),MAX(G51,S$53)&lt;MIN(H51,U$53)),NOT(ISBLANK(S$53)),NOT(ISBLANK(D51:E51)),NOT(ISBLANK(G51:H51))),AND(B51=R$54,OR(MAX(D51,S$54)&lt;MIN(E51,U$54),MAX(G51,S$54)&lt;MIN(H51,U$54)),NOT(ISBLANK(S$54)),NOT(ISBLANK(D51:E51)),NOT(ISBLANK(G51:H51))))</f>
        <v>0</v>
      </c>
      <c r="AI51" s="61" t="b">
        <f t="shared" ca="1" si="13"/>
        <v>0</v>
      </c>
      <c r="AK51" s="65">
        <f t="shared" ca="1" si="14"/>
        <v>0</v>
      </c>
      <c r="AL51" s="151"/>
      <c r="AM51" s="66">
        <f t="shared" ca="1" si="6"/>
        <v>0</v>
      </c>
      <c r="AN51" s="46" t="b">
        <f t="shared" ca="1" si="15"/>
        <v>0</v>
      </c>
      <c r="AO51" s="141">
        <f t="shared" si="7"/>
        <v>0</v>
      </c>
      <c r="AP51" s="142">
        <f t="shared" si="8"/>
        <v>0</v>
      </c>
      <c r="AQ51" s="142">
        <f t="shared" si="9"/>
        <v>0</v>
      </c>
      <c r="AR51" s="66">
        <f t="shared" si="10"/>
        <v>0</v>
      </c>
      <c r="AS51" s="138">
        <f t="shared" si="16"/>
        <v>0</v>
      </c>
      <c r="AT51" s="137">
        <f t="shared" si="17"/>
        <v>0</v>
      </c>
      <c r="AU51" s="46"/>
      <c r="AV51" s="46"/>
    </row>
    <row r="52" spans="1:48" s="17" customFormat="1" ht="12.95" customHeight="1" x14ac:dyDescent="0.25">
      <c r="A52" s="168" t="str">
        <f t="shared" ca="1" si="11"/>
        <v/>
      </c>
      <c r="B52" s="157" t="str">
        <f t="shared" ca="1" si="0"/>
        <v>WED</v>
      </c>
      <c r="C52" s="104">
        <f ca="1">C51+1</f>
        <v>6</v>
      </c>
      <c r="D52" s="2"/>
      <c r="E52" s="2"/>
      <c r="F52" s="182"/>
      <c r="G52" s="2"/>
      <c r="H52" s="3"/>
      <c r="I52" s="105">
        <f t="shared" ca="1" si="12"/>
        <v>0</v>
      </c>
      <c r="J52" s="96">
        <f ca="1">IFERROR(IF(B52="SAT",SUM(AK$47:AK52),0),"")</f>
        <v>0</v>
      </c>
      <c r="K52" s="145" t="str">
        <f ca="1">IFERROR(IF(B52="SAT",SUM(I$47:I52),""),"")</f>
        <v/>
      </c>
      <c r="L52" s="184"/>
      <c r="M52" s="185"/>
      <c r="N52" s="185"/>
      <c r="O52" s="186"/>
      <c r="P52" s="100"/>
      <c r="Q52" s="69"/>
      <c r="R52" s="101" t="s">
        <v>75</v>
      </c>
      <c r="S52" s="213"/>
      <c r="T52" s="214"/>
      <c r="U52" s="213"/>
      <c r="V52" s="214"/>
      <c r="W52" s="53"/>
      <c r="X52" s="234" t="str">
        <f>IF(OR(ISBLANK(T43),T43=X54),"Hours Per Week","**Hours per week not equal**")</f>
        <v>Hours Per Week</v>
      </c>
      <c r="Y52" s="235"/>
      <c r="Z52" s="49"/>
      <c r="AA52" s="57" t="b">
        <f t="shared" ca="1" si="1"/>
        <v>0</v>
      </c>
      <c r="AB52" s="58" t="b">
        <f t="shared" si="2"/>
        <v>0</v>
      </c>
      <c r="AC52" s="59" t="b">
        <f t="shared" si="3"/>
        <v>0</v>
      </c>
      <c r="AD52" s="59" t="b">
        <f t="shared" ca="1" si="4"/>
        <v>0</v>
      </c>
      <c r="AE52" s="46" t="b">
        <f t="shared" ca="1" si="5"/>
        <v>0</v>
      </c>
      <c r="AF52" s="17" t="b" cm="1">
        <f t="array" aca="1" ref="AF52" ca="1">OR(AND(B52=R$48,OR(MAX(D52,S$48)&lt;MIN(E52,U$48),MAX(G52,S$48)&lt;MIN(H52,U$48)),NOT(ISBLANK(S$48)),NOT(ISBLANK(D52:E52)),NOT(ISBLANK(G52:H52))),AND(B52=R$49,OR(MAX(D52,S$49)&lt;MIN(E52,U$49),MAX(G52,S$49)&lt;MIN(H52,U$49)),NOT(ISBLANK(S$49)),NOT(ISBLANK(D52:E52)),NOT(ISBLANK(G52:H52))),AND(B52=R$50,OR(MAX(D52,S$50)&lt;MIN(E52,U$50),MAX(G52,S$50)&lt;MIN(H52,U$50)),NOT(ISBLANK(S$50)),NOT(ISBLANK(D52:E52)),NOT(ISBLANK(G52:H52))),AND(B52=R$51,OR(MAX(D52,S$51)&lt;MIN(E52,U$51),MAX(G52,S$51)&lt;MIN(H52,U$51)),NOT(ISBLANK(S$51)),NOT(ISBLANK(D52:E52)),NOT(ISBLANK(G52:H52))),AND(B52=R$52,OR(MAX(D52,S$52)&lt;MIN(E52,U$52),MAX(G52,S$52)&lt;MIN(H52,U$52)),NOT(ISBLANK(S$52)),NOT(ISBLANK(D52:E52)),NOT(ISBLANK(G52:H52))),AND(B52=R$53,OR(MAX(D52,S$53)&lt;MIN(E52,U$53),MAX(G52,S$53)&lt;MIN(H52,U$53)),NOT(ISBLANK(S$53)),NOT(ISBLANK(D52:E52)),NOT(ISBLANK(G52:H52))),AND(B52=R$54,OR(MAX(D52,S$54)&lt;MIN(E52,U$54),MAX(G52,S$54)&lt;MIN(H52,U$54)),NOT(ISBLANK(S$54)),NOT(ISBLANK(D52:E52)),NOT(ISBLANK(G52:H52))))</f>
        <v>0</v>
      </c>
      <c r="AI52" s="61" t="b">
        <f t="shared" ca="1" si="13"/>
        <v>0</v>
      </c>
      <c r="AK52" s="65">
        <f t="shared" ca="1" si="14"/>
        <v>0</v>
      </c>
      <c r="AL52" s="151"/>
      <c r="AM52" s="66">
        <f t="shared" ca="1" si="6"/>
        <v>0</v>
      </c>
      <c r="AN52" s="46" t="b">
        <f t="shared" ca="1" si="15"/>
        <v>0</v>
      </c>
      <c r="AO52" s="141">
        <f t="shared" si="7"/>
        <v>0</v>
      </c>
      <c r="AP52" s="142">
        <f t="shared" si="8"/>
        <v>0</v>
      </c>
      <c r="AQ52" s="142">
        <f t="shared" si="9"/>
        <v>0</v>
      </c>
      <c r="AR52" s="66">
        <f t="shared" si="10"/>
        <v>0</v>
      </c>
      <c r="AS52" s="138">
        <f t="shared" si="16"/>
        <v>0</v>
      </c>
      <c r="AT52" s="137">
        <f t="shared" si="17"/>
        <v>0</v>
      </c>
      <c r="AU52" s="46"/>
      <c r="AV52" s="46"/>
    </row>
    <row r="53" spans="1:48" s="17" customFormat="1" ht="12.95" customHeight="1" x14ac:dyDescent="0.25">
      <c r="A53" s="168" t="str">
        <f t="shared" ca="1" si="11"/>
        <v/>
      </c>
      <c r="B53" s="157" t="str">
        <f t="shared" ca="1" si="0"/>
        <v>THUR</v>
      </c>
      <c r="C53" s="94">
        <f ca="1">C52+1</f>
        <v>7</v>
      </c>
      <c r="D53" s="2"/>
      <c r="E53" s="2"/>
      <c r="F53" s="182"/>
      <c r="G53" s="2"/>
      <c r="H53" s="3"/>
      <c r="I53" s="95">
        <f t="shared" ca="1" si="12"/>
        <v>0</v>
      </c>
      <c r="J53" s="96">
        <f ca="1">IFERROR(IF(B53="SAT",SUM(AK$47:AK53),0),"")</f>
        <v>0</v>
      </c>
      <c r="K53" s="145" t="str">
        <f ca="1">IFERROR(IF(B53="SAT",SUM(I$47:I53),""),"")</f>
        <v/>
      </c>
      <c r="L53" s="184"/>
      <c r="M53" s="185"/>
      <c r="N53" s="185"/>
      <c r="O53" s="186"/>
      <c r="P53" s="100"/>
      <c r="Q53" s="69"/>
      <c r="R53" s="101" t="s">
        <v>76</v>
      </c>
      <c r="S53" s="213"/>
      <c r="T53" s="214"/>
      <c r="U53" s="213"/>
      <c r="V53" s="214"/>
      <c r="W53" s="53"/>
      <c r="X53" s="236"/>
      <c r="Y53" s="237"/>
      <c r="Z53" s="48"/>
      <c r="AA53" s="57" t="b">
        <f t="shared" ca="1" si="1"/>
        <v>0</v>
      </c>
      <c r="AB53" s="58" t="b">
        <f t="shared" si="2"/>
        <v>0</v>
      </c>
      <c r="AC53" s="59" t="b">
        <f t="shared" si="3"/>
        <v>0</v>
      </c>
      <c r="AD53" s="59" t="b">
        <f t="shared" ca="1" si="4"/>
        <v>0</v>
      </c>
      <c r="AE53" s="46" t="b">
        <f t="shared" ca="1" si="5"/>
        <v>0</v>
      </c>
      <c r="AF53" s="17" t="b" cm="1">
        <f t="array" aca="1" ref="AF53" ca="1">OR(AND(B53=R$48,OR(MAX(D53,S$48)&lt;MIN(E53,U$48),MAX(G53,S$48)&lt;MIN(H53,U$48)),NOT(ISBLANK(S$48)),NOT(ISBLANK(D53:E53)),NOT(ISBLANK(G53:H53))),AND(B53=R$49,OR(MAX(D53,S$49)&lt;MIN(E53,U$49),MAX(G53,S$49)&lt;MIN(H53,U$49)),NOT(ISBLANK(S$49)),NOT(ISBLANK(D53:E53)),NOT(ISBLANK(G53:H53))),AND(B53=R$50,OR(MAX(D53,S$50)&lt;MIN(E53,U$50),MAX(G53,S$50)&lt;MIN(H53,U$50)),NOT(ISBLANK(S$50)),NOT(ISBLANK(D53:E53)),NOT(ISBLANK(G53:H53))),AND(B53=R$51,OR(MAX(D53,S$51)&lt;MIN(E53,U$51),MAX(G53,S$51)&lt;MIN(H53,U$51)),NOT(ISBLANK(S$51)),NOT(ISBLANK(D53:E53)),NOT(ISBLANK(G53:H53))),AND(B53=R$52,OR(MAX(D53,S$52)&lt;MIN(E53,U$52),MAX(G53,S$52)&lt;MIN(H53,U$52)),NOT(ISBLANK(S$52)),NOT(ISBLANK(D53:E53)),NOT(ISBLANK(G53:H53))),AND(B53=R$53,OR(MAX(D53,S$53)&lt;MIN(E53,U$53),MAX(G53,S$53)&lt;MIN(H53,U$53)),NOT(ISBLANK(S$53)),NOT(ISBLANK(D53:E53)),NOT(ISBLANK(G53:H53))),AND(B53=R$54,OR(MAX(D53,S$54)&lt;MIN(E53,U$54),MAX(G53,S$54)&lt;MIN(H53,U$54)),NOT(ISBLANK(S$54)),NOT(ISBLANK(D53:E53)),NOT(ISBLANK(G53:H53))))</f>
        <v>0</v>
      </c>
      <c r="AI53" s="61" t="b">
        <f t="shared" ca="1" si="13"/>
        <v>0</v>
      </c>
      <c r="AK53" s="65">
        <f t="shared" ca="1" si="14"/>
        <v>0</v>
      </c>
      <c r="AL53" s="151"/>
      <c r="AM53" s="66">
        <f t="shared" ca="1" si="6"/>
        <v>0</v>
      </c>
      <c r="AN53" s="46" t="b">
        <f t="shared" ca="1" si="15"/>
        <v>0</v>
      </c>
      <c r="AO53" s="141">
        <f t="shared" si="7"/>
        <v>0</v>
      </c>
      <c r="AP53" s="142">
        <f t="shared" si="8"/>
        <v>0</v>
      </c>
      <c r="AQ53" s="142">
        <f t="shared" si="9"/>
        <v>0</v>
      </c>
      <c r="AR53" s="66">
        <f t="shared" si="10"/>
        <v>0</v>
      </c>
      <c r="AS53" s="138">
        <f t="shared" si="16"/>
        <v>0</v>
      </c>
      <c r="AT53" s="137">
        <f t="shared" si="17"/>
        <v>0</v>
      </c>
      <c r="AU53" s="46"/>
      <c r="AV53" s="46"/>
    </row>
    <row r="54" spans="1:48" s="17" customFormat="1" ht="12.95" customHeight="1" x14ac:dyDescent="0.25">
      <c r="A54" s="168" t="str">
        <f t="shared" ca="1" si="11"/>
        <v/>
      </c>
      <c r="B54" s="157" t="str">
        <f t="shared" ca="1" si="0"/>
        <v>FRI</v>
      </c>
      <c r="C54" s="94">
        <f t="shared" ca="1" si="18"/>
        <v>8</v>
      </c>
      <c r="D54" s="2"/>
      <c r="E54" s="2"/>
      <c r="F54" s="182"/>
      <c r="G54" s="2"/>
      <c r="H54" s="3"/>
      <c r="I54" s="96">
        <f t="shared" ca="1" si="12"/>
        <v>0</v>
      </c>
      <c r="J54" s="96">
        <f t="shared" ref="J54:J73" ca="1" si="19">IFERROR(IF(B54="SAT",SUM(AK48:AK54),0),"")</f>
        <v>0</v>
      </c>
      <c r="K54" s="145" t="str">
        <f t="shared" ref="K54:K73" ca="1" si="20">IFERROR(IF(B54="SAT",SUM(I48:I54),""),"")</f>
        <v/>
      </c>
      <c r="L54" s="184"/>
      <c r="M54" s="185"/>
      <c r="N54" s="185"/>
      <c r="O54" s="186"/>
      <c r="P54" s="100"/>
      <c r="Q54" s="69"/>
      <c r="R54" s="101" t="s">
        <v>77</v>
      </c>
      <c r="S54" s="213"/>
      <c r="T54" s="214"/>
      <c r="U54" s="213"/>
      <c r="V54" s="214"/>
      <c r="W54" s="53"/>
      <c r="X54" s="232">
        <f>SUM(W48:W54)</f>
        <v>0</v>
      </c>
      <c r="Y54" s="233"/>
      <c r="Z54" s="48"/>
      <c r="AA54" s="57" t="b">
        <f t="shared" ca="1" si="1"/>
        <v>0</v>
      </c>
      <c r="AB54" s="58" t="b">
        <f t="shared" si="2"/>
        <v>0</v>
      </c>
      <c r="AC54" s="59" t="b">
        <f t="shared" si="3"/>
        <v>0</v>
      </c>
      <c r="AD54" s="59" t="b">
        <f t="shared" ca="1" si="4"/>
        <v>0</v>
      </c>
      <c r="AE54" s="46" t="b">
        <f t="shared" ca="1" si="5"/>
        <v>0</v>
      </c>
      <c r="AF54" s="17" t="b" cm="1">
        <f t="array" aca="1" ref="AF54" ca="1">OR(AND(B54=R$48,OR(MAX(D54,S$48)&lt;MIN(E54,U$48),MAX(G54,S$48)&lt;MIN(H54,U$48)),NOT(ISBLANK(S$48)),NOT(ISBLANK(D54:E54)),NOT(ISBLANK(G54:H54))),AND(B54=R$49,OR(MAX(D54,S$49)&lt;MIN(E54,U$49),MAX(G54,S$49)&lt;MIN(H54,U$49)),NOT(ISBLANK(S$49)),NOT(ISBLANK(D54:E54)),NOT(ISBLANK(G54:H54))),AND(B54=R$50,OR(MAX(D54,S$50)&lt;MIN(E54,U$50),MAX(G54,S$50)&lt;MIN(H54,U$50)),NOT(ISBLANK(S$50)),NOT(ISBLANK(D54:E54)),NOT(ISBLANK(G54:H54))),AND(B54=R$51,OR(MAX(D54,S$51)&lt;MIN(E54,U$51),MAX(G54,S$51)&lt;MIN(H54,U$51)),NOT(ISBLANK(S$51)),NOT(ISBLANK(D54:E54)),NOT(ISBLANK(G54:H54))),AND(B54=R$52,OR(MAX(D54,S$52)&lt;MIN(E54,U$52),MAX(G54,S$52)&lt;MIN(H54,U$52)),NOT(ISBLANK(S$52)),NOT(ISBLANK(D54:E54)),NOT(ISBLANK(G54:H54))),AND(B54=R$53,OR(MAX(D54,S$53)&lt;MIN(E54,U$53),MAX(G54,S$53)&lt;MIN(H54,U$53)),NOT(ISBLANK(S$53)),NOT(ISBLANK(D54:E54)),NOT(ISBLANK(G54:H54))),AND(B54=R$54,OR(MAX(D54,S$54)&lt;MIN(E54,U$54),MAX(G54,S$54)&lt;MIN(H54,U$54)),NOT(ISBLANK(S$54)),NOT(ISBLANK(D54:E54)),NOT(ISBLANK(G54:H54))))</f>
        <v>0</v>
      </c>
      <c r="AI54" s="61" t="b">
        <f t="shared" ca="1" si="13"/>
        <v>0</v>
      </c>
      <c r="AK54" s="65">
        <f t="shared" ca="1" si="14"/>
        <v>0</v>
      </c>
      <c r="AL54" s="151"/>
      <c r="AM54" s="66">
        <f t="shared" ca="1" si="6"/>
        <v>0</v>
      </c>
      <c r="AN54" s="46" t="b">
        <f t="shared" ca="1" si="15"/>
        <v>0</v>
      </c>
      <c r="AO54" s="141">
        <f t="shared" si="7"/>
        <v>0</v>
      </c>
      <c r="AP54" s="142">
        <f t="shared" si="8"/>
        <v>0</v>
      </c>
      <c r="AQ54" s="142">
        <f t="shared" si="9"/>
        <v>0</v>
      </c>
      <c r="AR54" s="66">
        <f t="shared" si="10"/>
        <v>0</v>
      </c>
      <c r="AS54" s="138">
        <f t="shared" si="16"/>
        <v>0</v>
      </c>
      <c r="AT54" s="137">
        <f t="shared" si="17"/>
        <v>0</v>
      </c>
      <c r="AU54" s="46"/>
      <c r="AV54" s="46"/>
    </row>
    <row r="55" spans="1:48" s="17" customFormat="1" ht="12.95" customHeight="1" x14ac:dyDescent="0.2">
      <c r="A55" s="168" t="str">
        <f t="shared" ca="1" si="11"/>
        <v/>
      </c>
      <c r="B55" s="157" t="str">
        <f t="shared" ca="1" si="0"/>
        <v>SAT</v>
      </c>
      <c r="C55" s="94">
        <f t="shared" ca="1" si="18"/>
        <v>9</v>
      </c>
      <c r="D55" s="2"/>
      <c r="E55" s="2"/>
      <c r="F55" s="182"/>
      <c r="G55" s="2"/>
      <c r="H55" s="3"/>
      <c r="I55" s="96">
        <f t="shared" ca="1" si="12"/>
        <v>0</v>
      </c>
      <c r="J55" s="96">
        <f t="shared" ca="1" si="19"/>
        <v>0</v>
      </c>
      <c r="K55" s="145">
        <f t="shared" ca="1" si="20"/>
        <v>0</v>
      </c>
      <c r="L55" s="184"/>
      <c r="M55" s="185"/>
      <c r="N55" s="185"/>
      <c r="O55" s="186"/>
      <c r="P55" s="100"/>
      <c r="Q55" s="194"/>
      <c r="R55" s="194"/>
      <c r="S55" s="194"/>
      <c r="T55" s="194"/>
      <c r="U55" s="194"/>
      <c r="V55" s="194"/>
      <c r="W55" s="194"/>
      <c r="X55" s="194"/>
      <c r="Y55" s="194"/>
      <c r="Z55" s="48"/>
      <c r="AA55" s="57" t="b">
        <f t="shared" ca="1" si="1"/>
        <v>0</v>
      </c>
      <c r="AB55" s="58" t="b">
        <f t="shared" si="2"/>
        <v>0</v>
      </c>
      <c r="AC55" s="59" t="b">
        <f t="shared" si="3"/>
        <v>0</v>
      </c>
      <c r="AD55" s="59" t="b">
        <f t="shared" ca="1" si="4"/>
        <v>0</v>
      </c>
      <c r="AE55" s="46" t="b">
        <f t="shared" ca="1" si="5"/>
        <v>0</v>
      </c>
      <c r="AF55" s="17" t="b" cm="1">
        <f t="array" aca="1" ref="AF55" ca="1">OR(AND(B55=R$48,OR(MAX(D55,S$48)&lt;MIN(E55,U$48),MAX(G55,S$48)&lt;MIN(H55,U$48)),NOT(ISBLANK(S$48)),NOT(ISBLANK(D55:E55)),NOT(ISBLANK(G55:H55))),AND(B55=R$49,OR(MAX(D55,S$49)&lt;MIN(E55,U$49),MAX(G55,S$49)&lt;MIN(H55,U$49)),NOT(ISBLANK(S$49)),NOT(ISBLANK(D55:E55)),NOT(ISBLANK(G55:H55))),AND(B55=R$50,OR(MAX(D55,S$50)&lt;MIN(E55,U$50),MAX(G55,S$50)&lt;MIN(H55,U$50)),NOT(ISBLANK(S$50)),NOT(ISBLANK(D55:E55)),NOT(ISBLANK(G55:H55))),AND(B55=R$51,OR(MAX(D55,S$51)&lt;MIN(E55,U$51),MAX(G55,S$51)&lt;MIN(H55,U$51)),NOT(ISBLANK(S$51)),NOT(ISBLANK(D55:E55)),NOT(ISBLANK(G55:H55))),AND(B55=R$52,OR(MAX(D55,S$52)&lt;MIN(E55,U$52),MAX(G55,S$52)&lt;MIN(H55,U$52)),NOT(ISBLANK(S$52)),NOT(ISBLANK(D55:E55)),NOT(ISBLANK(G55:H55))),AND(B55=R$53,OR(MAX(D55,S$53)&lt;MIN(E55,U$53),MAX(G55,S$53)&lt;MIN(H55,U$53)),NOT(ISBLANK(S$53)),NOT(ISBLANK(D55:E55)),NOT(ISBLANK(G55:H55))),AND(B55=R$54,OR(MAX(D55,S$54)&lt;MIN(E55,U$54),MAX(G55,S$54)&lt;MIN(H55,U$54)),NOT(ISBLANK(S$54)),NOT(ISBLANK(D55:E55)),NOT(ISBLANK(G55:H55))))</f>
        <v>0</v>
      </c>
      <c r="AI55" s="61" t="b">
        <f t="shared" ca="1" si="13"/>
        <v>0</v>
      </c>
      <c r="AK55" s="65">
        <f t="shared" ca="1" si="14"/>
        <v>0</v>
      </c>
      <c r="AL55" s="151"/>
      <c r="AM55" s="66">
        <f t="shared" ca="1" si="6"/>
        <v>0</v>
      </c>
      <c r="AN55" s="46" t="b">
        <f t="shared" ca="1" si="15"/>
        <v>0</v>
      </c>
      <c r="AO55" s="141">
        <f t="shared" si="7"/>
        <v>0</v>
      </c>
      <c r="AP55" s="142">
        <f t="shared" si="8"/>
        <v>0</v>
      </c>
      <c r="AQ55" s="142">
        <f t="shared" si="9"/>
        <v>0</v>
      </c>
      <c r="AR55" s="66">
        <f t="shared" si="10"/>
        <v>0</v>
      </c>
      <c r="AS55" s="134"/>
      <c r="AT55" s="134"/>
      <c r="AU55" s="46"/>
      <c r="AV55" s="46"/>
    </row>
    <row r="56" spans="1:48" s="17" customFormat="1" ht="12.95" customHeight="1" x14ac:dyDescent="0.2">
      <c r="A56" s="168" t="str">
        <f t="shared" ca="1" si="11"/>
        <v/>
      </c>
      <c r="B56" s="157" t="str">
        <f t="shared" ca="1" si="0"/>
        <v>SUN</v>
      </c>
      <c r="C56" s="94">
        <f t="shared" ca="1" si="18"/>
        <v>10</v>
      </c>
      <c r="D56" s="2"/>
      <c r="E56" s="2"/>
      <c r="F56" s="182"/>
      <c r="G56" s="2"/>
      <c r="H56" s="3"/>
      <c r="I56" s="96">
        <f t="shared" ca="1" si="12"/>
        <v>0</v>
      </c>
      <c r="J56" s="96">
        <f t="shared" ca="1" si="19"/>
        <v>0</v>
      </c>
      <c r="K56" s="145" t="str">
        <f t="shared" ca="1" si="20"/>
        <v/>
      </c>
      <c r="L56" s="184"/>
      <c r="M56" s="185"/>
      <c r="N56" s="185"/>
      <c r="O56" s="186"/>
      <c r="P56" s="100"/>
      <c r="Q56" s="205" t="s">
        <v>20</v>
      </c>
      <c r="R56" s="205"/>
      <c r="S56" s="205"/>
      <c r="T56" s="205"/>
      <c r="U56" s="205"/>
      <c r="V56" s="205"/>
      <c r="W56" s="205"/>
      <c r="X56" s="205"/>
      <c r="Y56" s="205"/>
      <c r="Z56" s="48"/>
      <c r="AA56" s="57" t="b">
        <f t="shared" ca="1" si="1"/>
        <v>0</v>
      </c>
      <c r="AB56" s="58" t="b">
        <f t="shared" si="2"/>
        <v>0</v>
      </c>
      <c r="AC56" s="59" t="b">
        <f t="shared" si="3"/>
        <v>0</v>
      </c>
      <c r="AD56" s="59" t="b">
        <f t="shared" ca="1" si="4"/>
        <v>0</v>
      </c>
      <c r="AE56" s="46" t="b">
        <f t="shared" ca="1" si="5"/>
        <v>0</v>
      </c>
      <c r="AF56" s="17" t="b" cm="1">
        <f t="array" aca="1" ref="AF56" ca="1">OR(AND(B56=R$48,OR(MAX(D56,S$48)&lt;MIN(E56,U$48),MAX(G56,S$48)&lt;MIN(H56,U$48)),NOT(ISBLANK(S$48)),NOT(ISBLANK(D56:E56)),NOT(ISBLANK(G56:H56))),AND(B56=R$49,OR(MAX(D56,S$49)&lt;MIN(E56,U$49),MAX(G56,S$49)&lt;MIN(H56,U$49)),NOT(ISBLANK(S$49)),NOT(ISBLANK(D56:E56)),NOT(ISBLANK(G56:H56))),AND(B56=R$50,OR(MAX(D56,S$50)&lt;MIN(E56,U$50),MAX(G56,S$50)&lt;MIN(H56,U$50)),NOT(ISBLANK(S$50)),NOT(ISBLANK(D56:E56)),NOT(ISBLANK(G56:H56))),AND(B56=R$51,OR(MAX(D56,S$51)&lt;MIN(E56,U$51),MAX(G56,S$51)&lt;MIN(H56,U$51)),NOT(ISBLANK(S$51)),NOT(ISBLANK(D56:E56)),NOT(ISBLANK(G56:H56))),AND(B56=R$52,OR(MAX(D56,S$52)&lt;MIN(E56,U$52),MAX(G56,S$52)&lt;MIN(H56,U$52)),NOT(ISBLANK(S$52)),NOT(ISBLANK(D56:E56)),NOT(ISBLANK(G56:H56))),AND(B56=R$53,OR(MAX(D56,S$53)&lt;MIN(E56,U$53),MAX(G56,S$53)&lt;MIN(H56,U$53)),NOT(ISBLANK(S$53)),NOT(ISBLANK(D56:E56)),NOT(ISBLANK(G56:H56))),AND(B56=R$54,OR(MAX(D56,S$54)&lt;MIN(E56,U$54),MAX(G56,S$54)&lt;MIN(H56,U$54)),NOT(ISBLANK(S$54)),NOT(ISBLANK(D56:E56)),NOT(ISBLANK(G56:H56))))</f>
        <v>0</v>
      </c>
      <c r="AI56" s="61" t="b">
        <f t="shared" ca="1" si="13"/>
        <v>0</v>
      </c>
      <c r="AK56" s="65">
        <f t="shared" ca="1" si="14"/>
        <v>0</v>
      </c>
      <c r="AL56" s="151"/>
      <c r="AM56" s="66">
        <f t="shared" ca="1" si="6"/>
        <v>0</v>
      </c>
      <c r="AN56" s="46" t="b">
        <f t="shared" ca="1" si="15"/>
        <v>0</v>
      </c>
      <c r="AO56" s="141">
        <f t="shared" si="7"/>
        <v>0</v>
      </c>
      <c r="AP56" s="142">
        <f t="shared" si="8"/>
        <v>0</v>
      </c>
      <c r="AQ56" s="142">
        <f t="shared" si="9"/>
        <v>0</v>
      </c>
      <c r="AR56" s="66">
        <f t="shared" si="10"/>
        <v>0</v>
      </c>
      <c r="AS56" s="46"/>
      <c r="AT56" s="46"/>
      <c r="AU56" s="46"/>
      <c r="AV56" s="46"/>
    </row>
    <row r="57" spans="1:48" s="17" customFormat="1" ht="12.95" customHeight="1" x14ac:dyDescent="0.2">
      <c r="A57" s="168" t="str">
        <f t="shared" ca="1" si="11"/>
        <v/>
      </c>
      <c r="B57" s="157" t="str">
        <f t="shared" ca="1" si="0"/>
        <v>MON</v>
      </c>
      <c r="C57" s="94">
        <f t="shared" ca="1" si="18"/>
        <v>11</v>
      </c>
      <c r="D57" s="2"/>
      <c r="E57" s="2"/>
      <c r="F57" s="182"/>
      <c r="G57" s="2"/>
      <c r="H57" s="3"/>
      <c r="I57" s="96">
        <f t="shared" ca="1" si="12"/>
        <v>0</v>
      </c>
      <c r="J57" s="96">
        <f t="shared" ca="1" si="19"/>
        <v>0</v>
      </c>
      <c r="K57" s="145" t="str">
        <f t="shared" ca="1" si="20"/>
        <v/>
      </c>
      <c r="L57" s="184"/>
      <c r="M57" s="185"/>
      <c r="N57" s="185"/>
      <c r="O57" s="186"/>
      <c r="P57" s="100"/>
      <c r="Q57" s="106"/>
      <c r="R57" s="107"/>
      <c r="S57" s="107"/>
      <c r="T57" s="107"/>
      <c r="U57" s="107"/>
      <c r="V57" s="107"/>
      <c r="W57" s="107"/>
      <c r="X57" s="107"/>
      <c r="Y57" s="108"/>
      <c r="Z57" s="48"/>
      <c r="AA57" s="57" t="b">
        <f t="shared" ca="1" si="1"/>
        <v>0</v>
      </c>
      <c r="AB57" s="58" t="b">
        <f t="shared" si="2"/>
        <v>0</v>
      </c>
      <c r="AC57" s="59" t="b">
        <f t="shared" si="3"/>
        <v>0</v>
      </c>
      <c r="AD57" s="59" t="b">
        <f t="shared" ca="1" si="4"/>
        <v>0</v>
      </c>
      <c r="AE57" s="46" t="b">
        <f t="shared" ca="1" si="5"/>
        <v>0</v>
      </c>
      <c r="AF57" s="17" t="b" cm="1">
        <f t="array" aca="1" ref="AF57" ca="1">OR(AND(B57=R$48,OR(MAX(D57,S$48)&lt;MIN(E57,U$48),MAX(G57,S$48)&lt;MIN(H57,U$48)),NOT(ISBLANK(S$48)),NOT(ISBLANK(D57:E57)),NOT(ISBLANK(G57:H57))),AND(B57=R$49,OR(MAX(D57,S$49)&lt;MIN(E57,U$49),MAX(G57,S$49)&lt;MIN(H57,U$49)),NOT(ISBLANK(S$49)),NOT(ISBLANK(D57:E57)),NOT(ISBLANK(G57:H57))),AND(B57=R$50,OR(MAX(D57,S$50)&lt;MIN(E57,U$50),MAX(G57,S$50)&lt;MIN(H57,U$50)),NOT(ISBLANK(S$50)),NOT(ISBLANK(D57:E57)),NOT(ISBLANK(G57:H57))),AND(B57=R$51,OR(MAX(D57,S$51)&lt;MIN(E57,U$51),MAX(G57,S$51)&lt;MIN(H57,U$51)),NOT(ISBLANK(S$51)),NOT(ISBLANK(D57:E57)),NOT(ISBLANK(G57:H57))),AND(B57=R$52,OR(MAX(D57,S$52)&lt;MIN(E57,U$52),MAX(G57,S$52)&lt;MIN(H57,U$52)),NOT(ISBLANK(S$52)),NOT(ISBLANK(D57:E57)),NOT(ISBLANK(G57:H57))),AND(B57=R$53,OR(MAX(D57,S$53)&lt;MIN(E57,U$53),MAX(G57,S$53)&lt;MIN(H57,U$53)),NOT(ISBLANK(S$53)),NOT(ISBLANK(D57:E57)),NOT(ISBLANK(G57:H57))),AND(B57=R$54,OR(MAX(D57,S$54)&lt;MIN(E57,U$54),MAX(G57,S$54)&lt;MIN(H57,U$54)),NOT(ISBLANK(S$54)),NOT(ISBLANK(D57:E57)),NOT(ISBLANK(G57:H57))))</f>
        <v>0</v>
      </c>
      <c r="AI57" s="61" t="b">
        <f t="shared" ca="1" si="13"/>
        <v>0</v>
      </c>
      <c r="AK57" s="65">
        <f t="shared" ca="1" si="14"/>
        <v>0</v>
      </c>
      <c r="AL57" s="151"/>
      <c r="AM57" s="66">
        <f t="shared" ca="1" si="6"/>
        <v>0</v>
      </c>
      <c r="AN57" s="46" t="b">
        <f t="shared" ca="1" si="15"/>
        <v>0</v>
      </c>
      <c r="AO57" s="141">
        <f t="shared" si="7"/>
        <v>0</v>
      </c>
      <c r="AP57" s="142">
        <f t="shared" si="8"/>
        <v>0</v>
      </c>
      <c r="AQ57" s="142">
        <f t="shared" si="9"/>
        <v>0</v>
      </c>
      <c r="AR57" s="66">
        <f t="shared" si="10"/>
        <v>0</v>
      </c>
      <c r="AS57" s="46"/>
      <c r="AT57" s="46"/>
      <c r="AU57" s="46"/>
      <c r="AV57" s="46"/>
    </row>
    <row r="58" spans="1:48" s="17" customFormat="1" ht="12.95" customHeight="1" x14ac:dyDescent="0.2">
      <c r="A58" s="168" t="str">
        <f t="shared" ca="1" si="11"/>
        <v/>
      </c>
      <c r="B58" s="157" t="str">
        <f t="shared" ca="1" si="0"/>
        <v>TUE</v>
      </c>
      <c r="C58" s="94">
        <f t="shared" ca="1" si="18"/>
        <v>12</v>
      </c>
      <c r="D58" s="2"/>
      <c r="E58" s="2"/>
      <c r="F58" s="182"/>
      <c r="G58" s="2"/>
      <c r="H58" s="3"/>
      <c r="I58" s="114">
        <f t="shared" ca="1" si="12"/>
        <v>0</v>
      </c>
      <c r="J58" s="96">
        <f t="shared" ca="1" si="19"/>
        <v>0</v>
      </c>
      <c r="K58" s="145" t="str">
        <f t="shared" ca="1" si="20"/>
        <v/>
      </c>
      <c r="L58" s="184"/>
      <c r="M58" s="185"/>
      <c r="N58" s="185"/>
      <c r="O58" s="186"/>
      <c r="P58" s="100"/>
      <c r="Q58" s="109"/>
      <c r="R58" s="110">
        <f ca="1">SUM(I47:I77)</f>
        <v>0</v>
      </c>
      <c r="S58" s="111" t="s">
        <v>25</v>
      </c>
      <c r="T58" s="238" t="str">
        <f>IFERROR(ROUND(W43*1.5,6),"")</f>
        <v/>
      </c>
      <c r="U58" s="238"/>
      <c r="V58" s="112" t="s">
        <v>26</v>
      </c>
      <c r="W58" s="206" t="str">
        <f ca="1">IFERROR(ROUND(T58*R58,2),"")</f>
        <v/>
      </c>
      <c r="X58" s="206"/>
      <c r="Y58" s="113"/>
      <c r="AA58" s="57" t="b">
        <f t="shared" ca="1" si="1"/>
        <v>0</v>
      </c>
      <c r="AB58" s="58" t="b">
        <f t="shared" si="2"/>
        <v>0</v>
      </c>
      <c r="AC58" s="59" t="b">
        <f t="shared" si="3"/>
        <v>0</v>
      </c>
      <c r="AD58" s="59" t="b">
        <f t="shared" ca="1" si="4"/>
        <v>0</v>
      </c>
      <c r="AE58" s="46" t="b">
        <f t="shared" ca="1" si="5"/>
        <v>0</v>
      </c>
      <c r="AF58" s="17" t="b" cm="1">
        <f t="array" aca="1" ref="AF58" ca="1">OR(AND(B58=R$48,OR(MAX(D58,S$48)&lt;MIN(E58,U$48),MAX(G58,S$48)&lt;MIN(H58,U$48)),NOT(ISBLANK(S$48)),NOT(ISBLANK(D58:E58)),NOT(ISBLANK(G58:H58))),AND(B58=R$49,OR(MAX(D58,S$49)&lt;MIN(E58,U$49),MAX(G58,S$49)&lt;MIN(H58,U$49)),NOT(ISBLANK(S$49)),NOT(ISBLANK(D58:E58)),NOT(ISBLANK(G58:H58))),AND(B58=R$50,OR(MAX(D58,S$50)&lt;MIN(E58,U$50),MAX(G58,S$50)&lt;MIN(H58,U$50)),NOT(ISBLANK(S$50)),NOT(ISBLANK(D58:E58)),NOT(ISBLANK(G58:H58))),AND(B58=R$51,OR(MAX(D58,S$51)&lt;MIN(E58,U$51),MAX(G58,S$51)&lt;MIN(H58,U$51)),NOT(ISBLANK(S$51)),NOT(ISBLANK(D58:E58)),NOT(ISBLANK(G58:H58))),AND(B58=R$52,OR(MAX(D58,S$52)&lt;MIN(E58,U$52),MAX(G58,S$52)&lt;MIN(H58,U$52)),NOT(ISBLANK(S$52)),NOT(ISBLANK(D58:E58)),NOT(ISBLANK(G58:H58))),AND(B58=R$53,OR(MAX(D58,S$53)&lt;MIN(E58,U$53),MAX(G58,S$53)&lt;MIN(H58,U$53)),NOT(ISBLANK(S$53)),NOT(ISBLANK(D58:E58)),NOT(ISBLANK(G58:H58))),AND(B58=R$54,OR(MAX(D58,S$54)&lt;MIN(E58,U$54),MAX(G58,S$54)&lt;MIN(H58,U$54)),NOT(ISBLANK(S$54)),NOT(ISBLANK(D58:E58)),NOT(ISBLANK(G58:H58))))</f>
        <v>0</v>
      </c>
      <c r="AI58" s="61" t="b">
        <f t="shared" ca="1" si="13"/>
        <v>0</v>
      </c>
      <c r="AK58" s="65">
        <f t="shared" ca="1" si="14"/>
        <v>0</v>
      </c>
      <c r="AL58" s="151"/>
      <c r="AM58" s="66">
        <f t="shared" ca="1" si="6"/>
        <v>0</v>
      </c>
      <c r="AN58" s="46" t="b">
        <f t="shared" ca="1" si="15"/>
        <v>0</v>
      </c>
      <c r="AO58" s="141">
        <f t="shared" si="7"/>
        <v>0</v>
      </c>
      <c r="AP58" s="142">
        <f t="shared" si="8"/>
        <v>0</v>
      </c>
      <c r="AQ58" s="142">
        <f t="shared" si="9"/>
        <v>0</v>
      </c>
      <c r="AR58" s="66">
        <f t="shared" si="10"/>
        <v>0</v>
      </c>
      <c r="AS58" s="46"/>
      <c r="AT58" s="46"/>
      <c r="AU58" s="46"/>
      <c r="AV58" s="46"/>
    </row>
    <row r="59" spans="1:48" s="17" customFormat="1" ht="12.95" customHeight="1" x14ac:dyDescent="0.2">
      <c r="A59" s="168" t="str">
        <f t="shared" ca="1" si="11"/>
        <v/>
      </c>
      <c r="B59" s="157" t="str">
        <f t="shared" ca="1" si="0"/>
        <v>WED</v>
      </c>
      <c r="C59" s="104">
        <f t="shared" ca="1" si="18"/>
        <v>13</v>
      </c>
      <c r="D59" s="2"/>
      <c r="E59" s="2"/>
      <c r="F59" s="182"/>
      <c r="G59" s="2"/>
      <c r="H59" s="3"/>
      <c r="I59" s="114">
        <f t="shared" ca="1" si="12"/>
        <v>0</v>
      </c>
      <c r="J59" s="96">
        <f t="shared" ca="1" si="19"/>
        <v>0</v>
      </c>
      <c r="K59" s="145" t="str">
        <f t="shared" ca="1" si="20"/>
        <v/>
      </c>
      <c r="L59" s="184"/>
      <c r="M59" s="185"/>
      <c r="N59" s="185"/>
      <c r="O59" s="186"/>
      <c r="P59" s="100"/>
      <c r="Q59" s="115"/>
      <c r="R59" s="111" t="s">
        <v>34</v>
      </c>
      <c r="S59" s="112"/>
      <c r="T59" s="241" t="s">
        <v>23</v>
      </c>
      <c r="U59" s="241"/>
      <c r="V59" s="112"/>
      <c r="W59" s="242" t="s">
        <v>35</v>
      </c>
      <c r="X59" s="242"/>
      <c r="Y59" s="116"/>
      <c r="Z59" s="48"/>
      <c r="AA59" s="57" t="b">
        <f t="shared" ca="1" si="1"/>
        <v>0</v>
      </c>
      <c r="AB59" s="58" t="b">
        <f t="shared" si="2"/>
        <v>0</v>
      </c>
      <c r="AC59" s="59" t="b">
        <f t="shared" si="3"/>
        <v>0</v>
      </c>
      <c r="AD59" s="59" t="b">
        <f t="shared" ca="1" si="4"/>
        <v>0</v>
      </c>
      <c r="AE59" s="46" t="b">
        <f t="shared" ca="1" si="5"/>
        <v>0</v>
      </c>
      <c r="AF59" s="17" t="b" cm="1">
        <f t="array" aca="1" ref="AF59" ca="1">OR(AND(B59=R$48,OR(MAX(D59,S$48)&lt;MIN(E59,U$48),MAX(G59,S$48)&lt;MIN(H59,U$48)),NOT(ISBLANK(S$48)),NOT(ISBLANK(D59:E59)),NOT(ISBLANK(G59:H59))),AND(B59=R$49,OR(MAX(D59,S$49)&lt;MIN(E59,U$49),MAX(G59,S$49)&lt;MIN(H59,U$49)),NOT(ISBLANK(S$49)),NOT(ISBLANK(D59:E59)),NOT(ISBLANK(G59:H59))),AND(B59=R$50,OR(MAX(D59,S$50)&lt;MIN(E59,U$50),MAX(G59,S$50)&lt;MIN(H59,U$50)),NOT(ISBLANK(S$50)),NOT(ISBLANK(D59:E59)),NOT(ISBLANK(G59:H59))),AND(B59=R$51,OR(MAX(D59,S$51)&lt;MIN(E59,U$51),MAX(G59,S$51)&lt;MIN(H59,U$51)),NOT(ISBLANK(S$51)),NOT(ISBLANK(D59:E59)),NOT(ISBLANK(G59:H59))),AND(B59=R$52,OR(MAX(D59,S$52)&lt;MIN(E59,U$52),MAX(G59,S$52)&lt;MIN(H59,U$52)),NOT(ISBLANK(S$52)),NOT(ISBLANK(D59:E59)),NOT(ISBLANK(G59:H59))),AND(B59=R$53,OR(MAX(D59,S$53)&lt;MIN(E59,U$53),MAX(G59,S$53)&lt;MIN(H59,U$53)),NOT(ISBLANK(S$53)),NOT(ISBLANK(D59:E59)),NOT(ISBLANK(G59:H59))),AND(B59=R$54,OR(MAX(D59,S$54)&lt;MIN(E59,U$54),MAX(G59,S$54)&lt;MIN(H59,U$54)),NOT(ISBLANK(S$54)),NOT(ISBLANK(D59:E59)),NOT(ISBLANK(G59:H59))))</f>
        <v>0</v>
      </c>
      <c r="AI59" s="61" t="b">
        <f t="shared" ca="1" si="13"/>
        <v>0</v>
      </c>
      <c r="AK59" s="65">
        <f t="shared" ca="1" si="14"/>
        <v>0</v>
      </c>
      <c r="AL59" s="151"/>
      <c r="AM59" s="66">
        <f t="shared" ca="1" si="6"/>
        <v>0</v>
      </c>
      <c r="AN59" s="46" t="b">
        <f t="shared" ca="1" si="15"/>
        <v>0</v>
      </c>
      <c r="AO59" s="141">
        <f t="shared" si="7"/>
        <v>0</v>
      </c>
      <c r="AP59" s="142">
        <f t="shared" si="8"/>
        <v>0</v>
      </c>
      <c r="AQ59" s="142">
        <f t="shared" si="9"/>
        <v>0</v>
      </c>
      <c r="AR59" s="66">
        <f t="shared" si="10"/>
        <v>0</v>
      </c>
      <c r="AS59" s="46"/>
      <c r="AT59" s="46"/>
      <c r="AU59" s="46"/>
      <c r="AV59" s="46"/>
    </row>
    <row r="60" spans="1:48" s="17" customFormat="1" ht="12.95" customHeight="1" x14ac:dyDescent="0.2">
      <c r="A60" s="168" t="str">
        <f t="shared" ca="1" si="11"/>
        <v/>
      </c>
      <c r="B60" s="157" t="str">
        <f t="shared" ca="1" si="0"/>
        <v>THUR</v>
      </c>
      <c r="C60" s="94">
        <f ca="1">C59+1</f>
        <v>14</v>
      </c>
      <c r="D60" s="2"/>
      <c r="E60" s="2"/>
      <c r="F60" s="182"/>
      <c r="G60" s="2"/>
      <c r="H60" s="3"/>
      <c r="I60" s="96">
        <f t="shared" ca="1" si="12"/>
        <v>0</v>
      </c>
      <c r="J60" s="96">
        <f t="shared" ca="1" si="19"/>
        <v>0</v>
      </c>
      <c r="K60" s="145" t="str">
        <f t="shared" ca="1" si="20"/>
        <v/>
      </c>
      <c r="L60" s="184"/>
      <c r="M60" s="185"/>
      <c r="N60" s="185"/>
      <c r="O60" s="186"/>
      <c r="P60" s="100"/>
      <c r="Q60" s="117"/>
      <c r="R60" s="118"/>
      <c r="S60" s="118"/>
      <c r="T60" s="118"/>
      <c r="U60" s="118"/>
      <c r="V60" s="118"/>
      <c r="W60" s="119"/>
      <c r="X60" s="119"/>
      <c r="Y60" s="120"/>
      <c r="Z60" s="48"/>
      <c r="AA60" s="57" t="b">
        <f t="shared" ca="1" si="1"/>
        <v>0</v>
      </c>
      <c r="AB60" s="58" t="b">
        <f t="shared" si="2"/>
        <v>0</v>
      </c>
      <c r="AC60" s="59" t="b">
        <f t="shared" si="3"/>
        <v>0</v>
      </c>
      <c r="AD60" s="59" t="b">
        <f t="shared" ca="1" si="4"/>
        <v>0</v>
      </c>
      <c r="AE60" s="46" t="b">
        <f t="shared" ca="1" si="5"/>
        <v>0</v>
      </c>
      <c r="AF60" s="17" t="b" cm="1">
        <f t="array" aca="1" ref="AF60" ca="1">OR(AND(B60=R$48,OR(MAX(D60,S$48)&lt;MIN(E60,U$48),MAX(G60,S$48)&lt;MIN(H60,U$48)),NOT(ISBLANK(S$48)),NOT(ISBLANK(D60:E60)),NOT(ISBLANK(G60:H60))),AND(B60=R$49,OR(MAX(D60,S$49)&lt;MIN(E60,U$49),MAX(G60,S$49)&lt;MIN(H60,U$49)),NOT(ISBLANK(S$49)),NOT(ISBLANK(D60:E60)),NOT(ISBLANK(G60:H60))),AND(B60=R$50,OR(MAX(D60,S$50)&lt;MIN(E60,U$50),MAX(G60,S$50)&lt;MIN(H60,U$50)),NOT(ISBLANK(S$50)),NOT(ISBLANK(D60:E60)),NOT(ISBLANK(G60:H60))),AND(B60=R$51,OR(MAX(D60,S$51)&lt;MIN(E60,U$51),MAX(G60,S$51)&lt;MIN(H60,U$51)),NOT(ISBLANK(S$51)),NOT(ISBLANK(D60:E60)),NOT(ISBLANK(G60:H60))),AND(B60=R$52,OR(MAX(D60,S$52)&lt;MIN(E60,U$52),MAX(G60,S$52)&lt;MIN(H60,U$52)),NOT(ISBLANK(S$52)),NOT(ISBLANK(D60:E60)),NOT(ISBLANK(G60:H60))),AND(B60=R$53,OR(MAX(D60,S$53)&lt;MIN(E60,U$53),MAX(G60,S$53)&lt;MIN(H60,U$53)),NOT(ISBLANK(S$53)),NOT(ISBLANK(D60:E60)),NOT(ISBLANK(G60:H60))),AND(B60=R$54,OR(MAX(D60,S$54)&lt;MIN(E60,U$54),MAX(G60,S$54)&lt;MIN(H60,U$54)),NOT(ISBLANK(S$54)),NOT(ISBLANK(D60:E60)),NOT(ISBLANK(G60:H60))))</f>
        <v>0</v>
      </c>
      <c r="AI60" s="61" t="b">
        <f t="shared" ca="1" si="13"/>
        <v>0</v>
      </c>
      <c r="AK60" s="65">
        <f t="shared" ca="1" si="14"/>
        <v>0</v>
      </c>
      <c r="AL60" s="151"/>
      <c r="AM60" s="66">
        <f t="shared" ca="1" si="6"/>
        <v>0</v>
      </c>
      <c r="AN60" s="46" t="b">
        <f t="shared" ca="1" si="15"/>
        <v>0</v>
      </c>
      <c r="AO60" s="141">
        <f t="shared" si="7"/>
        <v>0</v>
      </c>
      <c r="AP60" s="142">
        <f t="shared" si="8"/>
        <v>0</v>
      </c>
      <c r="AQ60" s="142">
        <f t="shared" si="9"/>
        <v>0</v>
      </c>
      <c r="AR60" s="66">
        <f t="shared" si="10"/>
        <v>0</v>
      </c>
      <c r="AS60" s="46"/>
      <c r="AT60" s="46"/>
      <c r="AU60" s="46"/>
      <c r="AV60" s="46"/>
    </row>
    <row r="61" spans="1:48" s="17" customFormat="1" ht="12.95" customHeight="1" x14ac:dyDescent="0.2">
      <c r="A61" s="168" t="str">
        <f t="shared" ca="1" si="11"/>
        <v/>
      </c>
      <c r="B61" s="157" t="str">
        <f t="shared" ca="1" si="0"/>
        <v>FRI</v>
      </c>
      <c r="C61" s="94">
        <f t="shared" ref="C61:C74" ca="1" si="21">C60+1</f>
        <v>15</v>
      </c>
      <c r="D61" s="2"/>
      <c r="E61" s="2"/>
      <c r="F61" s="182"/>
      <c r="G61" s="2"/>
      <c r="H61" s="3"/>
      <c r="I61" s="96">
        <f t="shared" ca="1" si="12"/>
        <v>0</v>
      </c>
      <c r="J61" s="96">
        <f t="shared" ca="1" si="19"/>
        <v>0</v>
      </c>
      <c r="K61" s="145" t="str">
        <f t="shared" ca="1" si="20"/>
        <v/>
      </c>
      <c r="L61" s="184"/>
      <c r="M61" s="185"/>
      <c r="N61" s="185"/>
      <c r="O61" s="186"/>
      <c r="P61" s="100"/>
      <c r="Q61" s="239" t="s">
        <v>27</v>
      </c>
      <c r="R61" s="240"/>
      <c r="S61" s="207" t="s">
        <v>28</v>
      </c>
      <c r="T61" s="207"/>
      <c r="U61" s="207" t="s">
        <v>29</v>
      </c>
      <c r="V61" s="207"/>
      <c r="W61" s="122" t="s">
        <v>30</v>
      </c>
      <c r="X61" s="122" t="s">
        <v>51</v>
      </c>
      <c r="Y61" s="122" t="s">
        <v>39</v>
      </c>
      <c r="AA61" s="57" t="b">
        <f t="shared" ca="1" si="1"/>
        <v>0</v>
      </c>
      <c r="AB61" s="58" t="b">
        <f t="shared" si="2"/>
        <v>0</v>
      </c>
      <c r="AC61" s="59" t="b">
        <f t="shared" si="3"/>
        <v>0</v>
      </c>
      <c r="AD61" s="59" t="b">
        <f t="shared" ca="1" si="4"/>
        <v>0</v>
      </c>
      <c r="AE61" s="46" t="b">
        <f t="shared" ca="1" si="5"/>
        <v>0</v>
      </c>
      <c r="AF61" s="17" t="b" cm="1">
        <f t="array" aca="1" ref="AF61" ca="1">OR(AND(B61=R$48,OR(MAX(D61,S$48)&lt;MIN(E61,U$48),MAX(G61,S$48)&lt;MIN(H61,U$48)),NOT(ISBLANK(S$48)),NOT(ISBLANK(D61:E61)),NOT(ISBLANK(G61:H61))),AND(B61=R$49,OR(MAX(D61,S$49)&lt;MIN(E61,U$49),MAX(G61,S$49)&lt;MIN(H61,U$49)),NOT(ISBLANK(S$49)),NOT(ISBLANK(D61:E61)),NOT(ISBLANK(G61:H61))),AND(B61=R$50,OR(MAX(D61,S$50)&lt;MIN(E61,U$50),MAX(G61,S$50)&lt;MIN(H61,U$50)),NOT(ISBLANK(S$50)),NOT(ISBLANK(D61:E61)),NOT(ISBLANK(G61:H61))),AND(B61=R$51,OR(MAX(D61,S$51)&lt;MIN(E61,U$51),MAX(G61,S$51)&lt;MIN(H61,U$51)),NOT(ISBLANK(S$51)),NOT(ISBLANK(D61:E61)),NOT(ISBLANK(G61:H61))),AND(B61=R$52,OR(MAX(D61,S$52)&lt;MIN(E61,U$52),MAX(G61,S$52)&lt;MIN(H61,U$52)),NOT(ISBLANK(S$52)),NOT(ISBLANK(D61:E61)),NOT(ISBLANK(G61:H61))),AND(B61=R$53,OR(MAX(D61,S$53)&lt;MIN(E61,U$53),MAX(G61,S$53)&lt;MIN(H61,U$53)),NOT(ISBLANK(S$53)),NOT(ISBLANK(D61:E61)),NOT(ISBLANK(G61:H61))),AND(B61=R$54,OR(MAX(D61,S$54)&lt;MIN(E61,U$54),MAX(G61,S$54)&lt;MIN(H61,U$54)),NOT(ISBLANK(S$54)),NOT(ISBLANK(D61:E61)),NOT(ISBLANK(G61:H61))))</f>
        <v>0</v>
      </c>
      <c r="AI61" s="61" t="b">
        <f t="shared" ca="1" si="13"/>
        <v>0</v>
      </c>
      <c r="AK61" s="65">
        <f t="shared" ca="1" si="14"/>
        <v>0</v>
      </c>
      <c r="AL61" s="151"/>
      <c r="AM61" s="66">
        <f t="shared" ca="1" si="6"/>
        <v>0</v>
      </c>
      <c r="AN61" s="46" t="b">
        <f t="shared" ca="1" si="15"/>
        <v>0</v>
      </c>
      <c r="AO61" s="141">
        <f t="shared" si="7"/>
        <v>0</v>
      </c>
      <c r="AP61" s="142">
        <f t="shared" si="8"/>
        <v>0</v>
      </c>
      <c r="AQ61" s="142">
        <f t="shared" si="9"/>
        <v>0</v>
      </c>
      <c r="AR61" s="66">
        <f t="shared" si="10"/>
        <v>0</v>
      </c>
      <c r="AS61" s="46"/>
      <c r="AT61" s="46"/>
      <c r="AU61" s="46"/>
      <c r="AV61" s="46"/>
    </row>
    <row r="62" spans="1:48" s="17" customFormat="1" ht="12.95" customHeight="1" x14ac:dyDescent="0.2">
      <c r="A62" s="168" t="str">
        <f t="shared" ca="1" si="11"/>
        <v/>
      </c>
      <c r="B62" s="121" t="str">
        <f t="shared" ca="1" si="0"/>
        <v>SAT</v>
      </c>
      <c r="C62" s="94">
        <f t="shared" ca="1" si="21"/>
        <v>16</v>
      </c>
      <c r="D62" s="2"/>
      <c r="E62" s="2"/>
      <c r="F62" s="182"/>
      <c r="G62" s="2"/>
      <c r="H62" s="3"/>
      <c r="I62" s="96">
        <f t="shared" ca="1" si="12"/>
        <v>0</v>
      </c>
      <c r="J62" s="96">
        <f t="shared" ca="1" si="19"/>
        <v>0</v>
      </c>
      <c r="K62" s="145">
        <f t="shared" ca="1" si="20"/>
        <v>0</v>
      </c>
      <c r="L62" s="184"/>
      <c r="M62" s="185"/>
      <c r="N62" s="185"/>
      <c r="O62" s="186"/>
      <c r="P62" s="100"/>
      <c r="Q62" s="192"/>
      <c r="R62" s="193"/>
      <c r="S62" s="192"/>
      <c r="T62" s="193"/>
      <c r="U62" s="192"/>
      <c r="V62" s="193"/>
      <c r="W62" s="4"/>
      <c r="X62" s="4"/>
      <c r="Y62" s="5"/>
      <c r="Z62" s="48"/>
      <c r="AA62" s="57" t="b">
        <f t="shared" ca="1" si="1"/>
        <v>0</v>
      </c>
      <c r="AB62" s="58" t="b">
        <f t="shared" si="2"/>
        <v>0</v>
      </c>
      <c r="AC62" s="59" t="b">
        <f t="shared" si="3"/>
        <v>0</v>
      </c>
      <c r="AD62" s="59" t="b">
        <f t="shared" ca="1" si="4"/>
        <v>0</v>
      </c>
      <c r="AE62" s="46" t="b">
        <f t="shared" ca="1" si="5"/>
        <v>0</v>
      </c>
      <c r="AF62" s="17" t="b" cm="1">
        <f t="array" aca="1" ref="AF62" ca="1">OR(AND(B62=R$48,OR(MAX(D62,S$48)&lt;MIN(E62,U$48),MAX(G62,S$48)&lt;MIN(H62,U$48)),NOT(ISBLANK(S$48)),NOT(ISBLANK(D62:E62)),NOT(ISBLANK(G62:H62))),AND(B62=R$49,OR(MAX(D62,S$49)&lt;MIN(E62,U$49),MAX(G62,S$49)&lt;MIN(H62,U$49)),NOT(ISBLANK(S$49)),NOT(ISBLANK(D62:E62)),NOT(ISBLANK(G62:H62))),AND(B62=R$50,OR(MAX(D62,S$50)&lt;MIN(E62,U$50),MAX(G62,S$50)&lt;MIN(H62,U$50)),NOT(ISBLANK(S$50)),NOT(ISBLANK(D62:E62)),NOT(ISBLANK(G62:H62))),AND(B62=R$51,OR(MAX(D62,S$51)&lt;MIN(E62,U$51),MAX(G62,S$51)&lt;MIN(H62,U$51)),NOT(ISBLANK(S$51)),NOT(ISBLANK(D62:E62)),NOT(ISBLANK(G62:H62))),AND(B62=R$52,OR(MAX(D62,S$52)&lt;MIN(E62,U$52),MAX(G62,S$52)&lt;MIN(H62,U$52)),NOT(ISBLANK(S$52)),NOT(ISBLANK(D62:E62)),NOT(ISBLANK(G62:H62))),AND(B62=R$53,OR(MAX(D62,S$53)&lt;MIN(E62,U$53),MAX(G62,S$53)&lt;MIN(H62,U$53)),NOT(ISBLANK(S$53)),NOT(ISBLANK(D62:E62)),NOT(ISBLANK(G62:H62))),AND(B62=R$54,OR(MAX(D62,S$54)&lt;MIN(E62,U$54),MAX(G62,S$54)&lt;MIN(H62,U$54)),NOT(ISBLANK(S$54)),NOT(ISBLANK(D62:E62)),NOT(ISBLANK(G62:H62))))</f>
        <v>0</v>
      </c>
      <c r="AI62" s="61" t="b">
        <f t="shared" ca="1" si="13"/>
        <v>0</v>
      </c>
      <c r="AK62" s="65">
        <f t="shared" ca="1" si="14"/>
        <v>0</v>
      </c>
      <c r="AL62" s="151"/>
      <c r="AM62" s="66">
        <f t="shared" ca="1" si="6"/>
        <v>0</v>
      </c>
      <c r="AN62" s="46" t="b">
        <f t="shared" ca="1" si="15"/>
        <v>0</v>
      </c>
      <c r="AO62" s="141">
        <f t="shared" si="7"/>
        <v>0</v>
      </c>
      <c r="AP62" s="142">
        <f t="shared" si="8"/>
        <v>0</v>
      </c>
      <c r="AQ62" s="142">
        <f t="shared" si="9"/>
        <v>0</v>
      </c>
      <c r="AR62" s="66">
        <f t="shared" si="10"/>
        <v>0</v>
      </c>
      <c r="AS62" s="46"/>
      <c r="AT62" s="46"/>
      <c r="AU62" s="46"/>
      <c r="AV62" s="46"/>
    </row>
    <row r="63" spans="1:48" s="17" customFormat="1" ht="12.95" customHeight="1" x14ac:dyDescent="0.2">
      <c r="A63" s="168" t="str">
        <f t="shared" ca="1" si="11"/>
        <v/>
      </c>
      <c r="B63" s="157" t="str">
        <f t="shared" ca="1" si="0"/>
        <v>SUN</v>
      </c>
      <c r="C63" s="104">
        <f t="shared" ca="1" si="21"/>
        <v>17</v>
      </c>
      <c r="D63" s="2"/>
      <c r="E63" s="2"/>
      <c r="F63" s="182"/>
      <c r="G63" s="2"/>
      <c r="H63" s="3"/>
      <c r="I63" s="114">
        <f t="shared" ca="1" si="12"/>
        <v>0</v>
      </c>
      <c r="J63" s="96">
        <f t="shared" ca="1" si="19"/>
        <v>0</v>
      </c>
      <c r="K63" s="145" t="str">
        <f t="shared" ca="1" si="20"/>
        <v/>
      </c>
      <c r="L63" s="184"/>
      <c r="M63" s="185"/>
      <c r="N63" s="185"/>
      <c r="O63" s="186"/>
      <c r="P63" s="100"/>
      <c r="Q63" s="192"/>
      <c r="R63" s="193"/>
      <c r="S63" s="192"/>
      <c r="T63" s="193"/>
      <c r="U63" s="192"/>
      <c r="V63" s="193"/>
      <c r="W63" s="4"/>
      <c r="X63" s="4"/>
      <c r="Y63" s="5"/>
      <c r="Z63" s="48"/>
      <c r="AA63" s="57" t="b">
        <f t="shared" ca="1" si="1"/>
        <v>0</v>
      </c>
      <c r="AB63" s="58" t="b">
        <f t="shared" si="2"/>
        <v>0</v>
      </c>
      <c r="AC63" s="59" t="b">
        <f t="shared" si="3"/>
        <v>0</v>
      </c>
      <c r="AD63" s="59" t="b">
        <f t="shared" ca="1" si="4"/>
        <v>0</v>
      </c>
      <c r="AE63" s="46" t="b">
        <f t="shared" ca="1" si="5"/>
        <v>0</v>
      </c>
      <c r="AF63" s="17" t="b" cm="1">
        <f t="array" aca="1" ref="AF63" ca="1">OR(AND(B63=R$48,OR(MAX(D63,S$48)&lt;MIN(E63,U$48),MAX(G63,S$48)&lt;MIN(H63,U$48)),NOT(ISBLANK(S$48)),NOT(ISBLANK(D63:E63)),NOT(ISBLANK(G63:H63))),AND(B63=R$49,OR(MAX(D63,S$49)&lt;MIN(E63,U$49),MAX(G63,S$49)&lt;MIN(H63,U$49)),NOT(ISBLANK(S$49)),NOT(ISBLANK(D63:E63)),NOT(ISBLANK(G63:H63))),AND(B63=R$50,OR(MAX(D63,S$50)&lt;MIN(E63,U$50),MAX(G63,S$50)&lt;MIN(H63,U$50)),NOT(ISBLANK(S$50)),NOT(ISBLANK(D63:E63)),NOT(ISBLANK(G63:H63))),AND(B63=R$51,OR(MAX(D63,S$51)&lt;MIN(E63,U$51),MAX(G63,S$51)&lt;MIN(H63,U$51)),NOT(ISBLANK(S$51)),NOT(ISBLANK(D63:E63)),NOT(ISBLANK(G63:H63))),AND(B63=R$52,OR(MAX(D63,S$52)&lt;MIN(E63,U$52),MAX(G63,S$52)&lt;MIN(H63,U$52)),NOT(ISBLANK(S$52)),NOT(ISBLANK(D63:E63)),NOT(ISBLANK(G63:H63))),AND(B63=R$53,OR(MAX(D63,S$53)&lt;MIN(E63,U$53),MAX(G63,S$53)&lt;MIN(H63,U$53)),NOT(ISBLANK(S$53)),NOT(ISBLANK(D63:E63)),NOT(ISBLANK(G63:H63))),AND(B63=R$54,OR(MAX(D63,S$54)&lt;MIN(E63,U$54),MAX(G63,S$54)&lt;MIN(H63,U$54)),NOT(ISBLANK(S$54)),NOT(ISBLANK(D63:E63)),NOT(ISBLANK(G63:H63))))</f>
        <v>0</v>
      </c>
      <c r="AI63" s="61" t="b">
        <f t="shared" ca="1" si="13"/>
        <v>0</v>
      </c>
      <c r="AK63" s="65">
        <f t="shared" ca="1" si="14"/>
        <v>0</v>
      </c>
      <c r="AL63" s="151"/>
      <c r="AM63" s="66">
        <f t="shared" ca="1" si="6"/>
        <v>0</v>
      </c>
      <c r="AN63" s="46" t="b">
        <f t="shared" ca="1" si="15"/>
        <v>0</v>
      </c>
      <c r="AO63" s="141">
        <f t="shared" si="7"/>
        <v>0</v>
      </c>
      <c r="AP63" s="142">
        <f t="shared" si="8"/>
        <v>0</v>
      </c>
      <c r="AQ63" s="142">
        <f t="shared" si="9"/>
        <v>0</v>
      </c>
      <c r="AR63" s="66">
        <f t="shared" si="10"/>
        <v>0</v>
      </c>
      <c r="AS63" s="46"/>
      <c r="AT63" s="46"/>
      <c r="AU63" s="46"/>
      <c r="AV63" s="46"/>
    </row>
    <row r="64" spans="1:48" s="17" customFormat="1" ht="12.95" customHeight="1" x14ac:dyDescent="0.2">
      <c r="A64" s="168" t="str">
        <f t="shared" ca="1" si="11"/>
        <v/>
      </c>
      <c r="B64" s="157" t="str">
        <f t="shared" ca="1" si="0"/>
        <v>MON</v>
      </c>
      <c r="C64" s="94">
        <f t="shared" ca="1" si="21"/>
        <v>18</v>
      </c>
      <c r="D64" s="2"/>
      <c r="E64" s="2"/>
      <c r="F64" s="182"/>
      <c r="G64" s="2"/>
      <c r="H64" s="3"/>
      <c r="I64" s="96">
        <f t="shared" ca="1" si="12"/>
        <v>0</v>
      </c>
      <c r="J64" s="96">
        <f t="shared" ca="1" si="19"/>
        <v>0</v>
      </c>
      <c r="K64" s="145" t="str">
        <f t="shared" ca="1" si="20"/>
        <v/>
      </c>
      <c r="L64" s="184"/>
      <c r="M64" s="185"/>
      <c r="N64" s="185"/>
      <c r="O64" s="186"/>
      <c r="P64" s="100"/>
      <c r="Q64" s="192"/>
      <c r="R64" s="193"/>
      <c r="S64" s="192"/>
      <c r="T64" s="193"/>
      <c r="U64" s="192"/>
      <c r="V64" s="193"/>
      <c r="W64" s="4"/>
      <c r="X64" s="4"/>
      <c r="Y64" s="5"/>
      <c r="Z64" s="48"/>
      <c r="AA64" s="57" t="b">
        <f t="shared" ca="1" si="1"/>
        <v>0</v>
      </c>
      <c r="AB64" s="58" t="b">
        <f t="shared" si="2"/>
        <v>0</v>
      </c>
      <c r="AC64" s="59" t="b">
        <f t="shared" si="3"/>
        <v>0</v>
      </c>
      <c r="AD64" s="59" t="b">
        <f t="shared" ca="1" si="4"/>
        <v>0</v>
      </c>
      <c r="AE64" s="46" t="b">
        <f t="shared" ca="1" si="5"/>
        <v>0</v>
      </c>
      <c r="AF64" s="17" t="b" cm="1">
        <f t="array" aca="1" ref="AF64" ca="1">OR(AND(B64=R$48,OR(MAX(D64,S$48)&lt;MIN(E64,U$48),MAX(G64,S$48)&lt;MIN(H64,U$48)),NOT(ISBLANK(S$48)),NOT(ISBLANK(D64:E64)),NOT(ISBLANK(G64:H64))),AND(B64=R$49,OR(MAX(D64,S$49)&lt;MIN(E64,U$49),MAX(G64,S$49)&lt;MIN(H64,U$49)),NOT(ISBLANK(S$49)),NOT(ISBLANK(D64:E64)),NOT(ISBLANK(G64:H64))),AND(B64=R$50,OR(MAX(D64,S$50)&lt;MIN(E64,U$50),MAX(G64,S$50)&lt;MIN(H64,U$50)),NOT(ISBLANK(S$50)),NOT(ISBLANK(D64:E64)),NOT(ISBLANK(G64:H64))),AND(B64=R$51,OR(MAX(D64,S$51)&lt;MIN(E64,U$51),MAX(G64,S$51)&lt;MIN(H64,U$51)),NOT(ISBLANK(S$51)),NOT(ISBLANK(D64:E64)),NOT(ISBLANK(G64:H64))),AND(B64=R$52,OR(MAX(D64,S$52)&lt;MIN(E64,U$52),MAX(G64,S$52)&lt;MIN(H64,U$52)),NOT(ISBLANK(S$52)),NOT(ISBLANK(D64:E64)),NOT(ISBLANK(G64:H64))),AND(B64=R$53,OR(MAX(D64,S$53)&lt;MIN(E64,U$53),MAX(G64,S$53)&lt;MIN(H64,U$53)),NOT(ISBLANK(S$53)),NOT(ISBLANK(D64:E64)),NOT(ISBLANK(G64:H64))),AND(B64=R$54,OR(MAX(D64,S$54)&lt;MIN(E64,U$54),MAX(G64,S$54)&lt;MIN(H64,U$54)),NOT(ISBLANK(S$54)),NOT(ISBLANK(D64:E64)),NOT(ISBLANK(G64:H64))))</f>
        <v>0</v>
      </c>
      <c r="AI64" s="61" t="b">
        <f t="shared" ca="1" si="13"/>
        <v>0</v>
      </c>
      <c r="AK64" s="65">
        <f t="shared" ca="1" si="14"/>
        <v>0</v>
      </c>
      <c r="AL64" s="151"/>
      <c r="AM64" s="66">
        <f t="shared" ca="1" si="6"/>
        <v>0</v>
      </c>
      <c r="AN64" s="46" t="b">
        <f t="shared" ca="1" si="15"/>
        <v>0</v>
      </c>
      <c r="AO64" s="141">
        <f t="shared" si="7"/>
        <v>0</v>
      </c>
      <c r="AP64" s="142">
        <f t="shared" si="8"/>
        <v>0</v>
      </c>
      <c r="AQ64" s="142">
        <f t="shared" si="9"/>
        <v>0</v>
      </c>
      <c r="AR64" s="66">
        <f t="shared" si="10"/>
        <v>0</v>
      </c>
      <c r="AS64" s="46"/>
      <c r="AT64" s="46"/>
      <c r="AU64" s="46"/>
      <c r="AV64" s="46"/>
    </row>
    <row r="65" spans="1:48" s="17" customFormat="1" ht="12.95" customHeight="1" x14ac:dyDescent="0.2">
      <c r="A65" s="168" t="str">
        <f t="shared" ca="1" si="11"/>
        <v/>
      </c>
      <c r="B65" s="157" t="str">
        <f t="shared" ca="1" si="0"/>
        <v>TUE</v>
      </c>
      <c r="C65" s="94">
        <f t="shared" ca="1" si="21"/>
        <v>19</v>
      </c>
      <c r="D65" s="2"/>
      <c r="E65" s="2"/>
      <c r="F65" s="182"/>
      <c r="G65" s="2"/>
      <c r="H65" s="3"/>
      <c r="I65" s="95">
        <f t="shared" ca="1" si="12"/>
        <v>0</v>
      </c>
      <c r="J65" s="96">
        <f t="shared" ca="1" si="19"/>
        <v>0</v>
      </c>
      <c r="K65" s="145" t="str">
        <f t="shared" ca="1" si="20"/>
        <v/>
      </c>
      <c r="L65" s="184"/>
      <c r="M65" s="185"/>
      <c r="N65" s="185"/>
      <c r="O65" s="186"/>
      <c r="P65" s="100"/>
      <c r="Q65" s="69"/>
      <c r="R65" s="69"/>
      <c r="S65" s="69"/>
      <c r="T65" s="69"/>
      <c r="U65" s="69"/>
      <c r="V65" s="69"/>
      <c r="W65" s="69"/>
      <c r="X65" s="69"/>
      <c r="Y65" s="69"/>
      <c r="AA65" s="57" t="b">
        <f t="shared" ca="1" si="1"/>
        <v>0</v>
      </c>
      <c r="AB65" s="58" t="b">
        <f t="shared" si="2"/>
        <v>0</v>
      </c>
      <c r="AC65" s="59" t="b">
        <f t="shared" si="3"/>
        <v>0</v>
      </c>
      <c r="AD65" s="59" t="b">
        <f t="shared" ca="1" si="4"/>
        <v>0</v>
      </c>
      <c r="AE65" s="46" t="b">
        <f t="shared" ca="1" si="5"/>
        <v>0</v>
      </c>
      <c r="AF65" s="17" t="b" cm="1">
        <f t="array" aca="1" ref="AF65" ca="1">OR(AND(B65=R$48,OR(MAX(D65,S$48)&lt;MIN(E65,U$48),MAX(G65,S$48)&lt;MIN(H65,U$48)),NOT(ISBLANK(S$48)),NOT(ISBLANK(D65:E65)),NOT(ISBLANK(G65:H65))),AND(B65=R$49,OR(MAX(D65,S$49)&lt;MIN(E65,U$49),MAX(G65,S$49)&lt;MIN(H65,U$49)),NOT(ISBLANK(S$49)),NOT(ISBLANK(D65:E65)),NOT(ISBLANK(G65:H65))),AND(B65=R$50,OR(MAX(D65,S$50)&lt;MIN(E65,U$50),MAX(G65,S$50)&lt;MIN(H65,U$50)),NOT(ISBLANK(S$50)),NOT(ISBLANK(D65:E65)),NOT(ISBLANK(G65:H65))),AND(B65=R$51,OR(MAX(D65,S$51)&lt;MIN(E65,U$51),MAX(G65,S$51)&lt;MIN(H65,U$51)),NOT(ISBLANK(S$51)),NOT(ISBLANK(D65:E65)),NOT(ISBLANK(G65:H65))),AND(B65=R$52,OR(MAX(D65,S$52)&lt;MIN(E65,U$52),MAX(G65,S$52)&lt;MIN(H65,U$52)),NOT(ISBLANK(S$52)),NOT(ISBLANK(D65:E65)),NOT(ISBLANK(G65:H65))),AND(B65=R$53,OR(MAX(D65,S$53)&lt;MIN(E65,U$53),MAX(G65,S$53)&lt;MIN(H65,U$53)),NOT(ISBLANK(S$53)),NOT(ISBLANK(D65:E65)),NOT(ISBLANK(G65:H65))),AND(B65=R$54,OR(MAX(D65,S$54)&lt;MIN(E65,U$54),MAX(G65,S$54)&lt;MIN(H65,U$54)),NOT(ISBLANK(S$54)),NOT(ISBLANK(D65:E65)),NOT(ISBLANK(G65:H65))))</f>
        <v>0</v>
      </c>
      <c r="AI65" s="61" t="b">
        <f t="shared" ca="1" si="13"/>
        <v>0</v>
      </c>
      <c r="AK65" s="65">
        <f t="shared" ca="1" si="14"/>
        <v>0</v>
      </c>
      <c r="AL65" s="151"/>
      <c r="AM65" s="66">
        <f t="shared" ca="1" si="6"/>
        <v>0</v>
      </c>
      <c r="AN65" s="46" t="b">
        <f t="shared" ca="1" si="15"/>
        <v>0</v>
      </c>
      <c r="AO65" s="141">
        <f t="shared" si="7"/>
        <v>0</v>
      </c>
      <c r="AP65" s="142">
        <f t="shared" si="8"/>
        <v>0</v>
      </c>
      <c r="AQ65" s="142">
        <f t="shared" si="9"/>
        <v>0</v>
      </c>
      <c r="AR65" s="66">
        <f t="shared" si="10"/>
        <v>0</v>
      </c>
      <c r="AS65" s="46"/>
      <c r="AT65" s="46"/>
      <c r="AU65" s="46"/>
      <c r="AV65" s="46"/>
    </row>
    <row r="66" spans="1:48" s="17" customFormat="1" ht="12.95" customHeight="1" x14ac:dyDescent="0.2">
      <c r="A66" s="168" t="str">
        <f t="shared" ca="1" si="11"/>
        <v/>
      </c>
      <c r="B66" s="157" t="str">
        <f t="shared" ca="1" si="0"/>
        <v>WED</v>
      </c>
      <c r="C66" s="94">
        <f t="shared" ca="1" si="21"/>
        <v>20</v>
      </c>
      <c r="D66" s="2"/>
      <c r="E66" s="2"/>
      <c r="F66" s="182"/>
      <c r="G66" s="2"/>
      <c r="H66" s="3"/>
      <c r="I66" s="96">
        <f t="shared" ca="1" si="12"/>
        <v>0</v>
      </c>
      <c r="J66" s="96">
        <f t="shared" ca="1" si="19"/>
        <v>0</v>
      </c>
      <c r="K66" s="145" t="str">
        <f t="shared" ca="1" si="20"/>
        <v/>
      </c>
      <c r="L66" s="184"/>
      <c r="M66" s="185"/>
      <c r="N66" s="185"/>
      <c r="O66" s="186"/>
      <c r="P66" s="100"/>
      <c r="Q66" s="69"/>
      <c r="R66" s="69"/>
      <c r="S66" s="69"/>
      <c r="T66" s="69"/>
      <c r="U66" s="69"/>
      <c r="V66" s="69"/>
      <c r="W66" s="69"/>
      <c r="X66" s="69"/>
      <c r="Y66" s="69"/>
      <c r="Z66" s="22"/>
      <c r="AA66" s="57" t="b">
        <f t="shared" ca="1" si="1"/>
        <v>0</v>
      </c>
      <c r="AB66" s="58" t="b">
        <f t="shared" si="2"/>
        <v>0</v>
      </c>
      <c r="AC66" s="59" t="b">
        <f t="shared" si="3"/>
        <v>0</v>
      </c>
      <c r="AD66" s="59" t="b">
        <f t="shared" ca="1" si="4"/>
        <v>0</v>
      </c>
      <c r="AE66" s="46" t="b">
        <f t="shared" ca="1" si="5"/>
        <v>0</v>
      </c>
      <c r="AF66" s="17" t="b" cm="1">
        <f t="array" aca="1" ref="AF66" ca="1">OR(AND(B66=R$48,OR(MAX(D66,S$48)&lt;MIN(E66,U$48),MAX(G66,S$48)&lt;MIN(H66,U$48)),NOT(ISBLANK(S$48)),NOT(ISBLANK(D66:E66)),NOT(ISBLANK(G66:H66))),AND(B66=R$49,OR(MAX(D66,S$49)&lt;MIN(E66,U$49),MAX(G66,S$49)&lt;MIN(H66,U$49)),NOT(ISBLANK(S$49)),NOT(ISBLANK(D66:E66)),NOT(ISBLANK(G66:H66))),AND(B66=R$50,OR(MAX(D66,S$50)&lt;MIN(E66,U$50),MAX(G66,S$50)&lt;MIN(H66,U$50)),NOT(ISBLANK(S$50)),NOT(ISBLANK(D66:E66)),NOT(ISBLANK(G66:H66))),AND(B66=R$51,OR(MAX(D66,S$51)&lt;MIN(E66,U$51),MAX(G66,S$51)&lt;MIN(H66,U$51)),NOT(ISBLANK(S$51)),NOT(ISBLANK(D66:E66)),NOT(ISBLANK(G66:H66))),AND(B66=R$52,OR(MAX(D66,S$52)&lt;MIN(E66,U$52),MAX(G66,S$52)&lt;MIN(H66,U$52)),NOT(ISBLANK(S$52)),NOT(ISBLANK(D66:E66)),NOT(ISBLANK(G66:H66))),AND(B66=R$53,OR(MAX(D66,S$53)&lt;MIN(E66,U$53),MAX(G66,S$53)&lt;MIN(H66,U$53)),NOT(ISBLANK(S$53)),NOT(ISBLANK(D66:E66)),NOT(ISBLANK(G66:H66))),AND(B66=R$54,OR(MAX(D66,S$54)&lt;MIN(E66,U$54),MAX(G66,S$54)&lt;MIN(H66,U$54)),NOT(ISBLANK(S$54)),NOT(ISBLANK(D66:E66)),NOT(ISBLANK(G66:H66))))</f>
        <v>0</v>
      </c>
      <c r="AI66" s="61" t="b">
        <f t="shared" ca="1" si="13"/>
        <v>0</v>
      </c>
      <c r="AK66" s="65">
        <f t="shared" ca="1" si="14"/>
        <v>0</v>
      </c>
      <c r="AL66" s="151"/>
      <c r="AM66" s="66">
        <f t="shared" ca="1" si="6"/>
        <v>0</v>
      </c>
      <c r="AN66" s="46" t="b">
        <f t="shared" ca="1" si="15"/>
        <v>0</v>
      </c>
      <c r="AO66" s="141">
        <f t="shared" si="7"/>
        <v>0</v>
      </c>
      <c r="AP66" s="142">
        <f t="shared" si="8"/>
        <v>0</v>
      </c>
      <c r="AQ66" s="142">
        <f t="shared" si="9"/>
        <v>0</v>
      </c>
      <c r="AR66" s="66">
        <f t="shared" si="10"/>
        <v>0</v>
      </c>
      <c r="AS66" s="46"/>
      <c r="AT66" s="46"/>
      <c r="AU66" s="46"/>
      <c r="AV66" s="46"/>
    </row>
    <row r="67" spans="1:48" s="17" customFormat="1" ht="12.95" customHeight="1" x14ac:dyDescent="0.2">
      <c r="A67" s="168" t="str">
        <f t="shared" ca="1" si="11"/>
        <v/>
      </c>
      <c r="B67" s="157" t="str">
        <f t="shared" ca="1" si="0"/>
        <v>THUR</v>
      </c>
      <c r="C67" s="94">
        <f t="shared" ca="1" si="21"/>
        <v>21</v>
      </c>
      <c r="D67" s="2"/>
      <c r="E67" s="2"/>
      <c r="F67" s="182"/>
      <c r="G67" s="2"/>
      <c r="H67" s="3"/>
      <c r="I67" s="96">
        <f t="shared" ca="1" si="12"/>
        <v>0</v>
      </c>
      <c r="J67" s="96">
        <f t="shared" ca="1" si="19"/>
        <v>0</v>
      </c>
      <c r="K67" s="145" t="str">
        <f t="shared" ca="1" si="20"/>
        <v/>
      </c>
      <c r="L67" s="184"/>
      <c r="M67" s="185"/>
      <c r="N67" s="185"/>
      <c r="O67" s="186"/>
      <c r="P67" s="100"/>
      <c r="Q67" s="69"/>
      <c r="R67" s="69"/>
      <c r="S67" s="69"/>
      <c r="T67" s="69"/>
      <c r="U67" s="69"/>
      <c r="V67" s="69"/>
      <c r="W67" s="69"/>
      <c r="X67" s="69"/>
      <c r="Y67" s="69"/>
      <c r="Z67" s="50"/>
      <c r="AA67" s="57" t="b">
        <f t="shared" ca="1" si="1"/>
        <v>0</v>
      </c>
      <c r="AB67" s="58" t="b">
        <f t="shared" si="2"/>
        <v>0</v>
      </c>
      <c r="AC67" s="59" t="b">
        <f t="shared" si="3"/>
        <v>0</v>
      </c>
      <c r="AD67" s="59" t="b">
        <f t="shared" ca="1" si="4"/>
        <v>0</v>
      </c>
      <c r="AE67" s="46" t="b">
        <f t="shared" ca="1" si="5"/>
        <v>0</v>
      </c>
      <c r="AF67" s="17" t="b" cm="1">
        <f t="array" aca="1" ref="AF67" ca="1">OR(AND(B67=R$48,OR(MAX(D67,S$48)&lt;MIN(E67,U$48),MAX(G67,S$48)&lt;MIN(H67,U$48)),NOT(ISBLANK(S$48)),NOT(ISBLANK(D67:E67)),NOT(ISBLANK(G67:H67))),AND(B67=R$49,OR(MAX(D67,S$49)&lt;MIN(E67,U$49),MAX(G67,S$49)&lt;MIN(H67,U$49)),NOT(ISBLANK(S$49)),NOT(ISBLANK(D67:E67)),NOT(ISBLANK(G67:H67))),AND(B67=R$50,OR(MAX(D67,S$50)&lt;MIN(E67,U$50),MAX(G67,S$50)&lt;MIN(H67,U$50)),NOT(ISBLANK(S$50)),NOT(ISBLANK(D67:E67)),NOT(ISBLANK(G67:H67))),AND(B67=R$51,OR(MAX(D67,S$51)&lt;MIN(E67,U$51),MAX(G67,S$51)&lt;MIN(H67,U$51)),NOT(ISBLANK(S$51)),NOT(ISBLANK(D67:E67)),NOT(ISBLANK(G67:H67))),AND(B67=R$52,OR(MAX(D67,S$52)&lt;MIN(E67,U$52),MAX(G67,S$52)&lt;MIN(H67,U$52)),NOT(ISBLANK(S$52)),NOT(ISBLANK(D67:E67)),NOT(ISBLANK(G67:H67))),AND(B67=R$53,OR(MAX(D67,S$53)&lt;MIN(E67,U$53),MAX(G67,S$53)&lt;MIN(H67,U$53)),NOT(ISBLANK(S$53)),NOT(ISBLANK(D67:E67)),NOT(ISBLANK(G67:H67))),AND(B67=R$54,OR(MAX(D67,S$54)&lt;MIN(E67,U$54),MAX(G67,S$54)&lt;MIN(H67,U$54)),NOT(ISBLANK(S$54)),NOT(ISBLANK(D67:E67)),NOT(ISBLANK(G67:H67))))</f>
        <v>0</v>
      </c>
      <c r="AI67" s="61" t="b">
        <f t="shared" ca="1" si="13"/>
        <v>0</v>
      </c>
      <c r="AK67" s="65">
        <f t="shared" ca="1" si="14"/>
        <v>0</v>
      </c>
      <c r="AL67" s="151"/>
      <c r="AM67" s="66">
        <f t="shared" ca="1" si="6"/>
        <v>0</v>
      </c>
      <c r="AN67" s="46" t="b">
        <f t="shared" ca="1" si="15"/>
        <v>0</v>
      </c>
      <c r="AO67" s="141">
        <f t="shared" si="7"/>
        <v>0</v>
      </c>
      <c r="AP67" s="142">
        <f t="shared" si="8"/>
        <v>0</v>
      </c>
      <c r="AQ67" s="142">
        <f t="shared" si="9"/>
        <v>0</v>
      </c>
      <c r="AR67" s="66">
        <f t="shared" si="10"/>
        <v>0</v>
      </c>
      <c r="AS67" s="46"/>
      <c r="AT67" s="46"/>
      <c r="AU67" s="46"/>
      <c r="AV67" s="46"/>
    </row>
    <row r="68" spans="1:48" s="17" customFormat="1" ht="12.95" customHeight="1" x14ac:dyDescent="0.2">
      <c r="A68" s="168" t="str">
        <f t="shared" ca="1" si="11"/>
        <v/>
      </c>
      <c r="B68" s="157" t="str">
        <f t="shared" ca="1" si="0"/>
        <v>FRI</v>
      </c>
      <c r="C68" s="94">
        <f t="shared" ca="1" si="21"/>
        <v>22</v>
      </c>
      <c r="D68" s="2"/>
      <c r="E68" s="2"/>
      <c r="F68" s="182"/>
      <c r="G68" s="2"/>
      <c r="H68" s="3"/>
      <c r="I68" s="96">
        <f t="shared" ca="1" si="12"/>
        <v>0</v>
      </c>
      <c r="J68" s="96">
        <f t="shared" ca="1" si="19"/>
        <v>0</v>
      </c>
      <c r="K68" s="145" t="str">
        <f t="shared" ca="1" si="20"/>
        <v/>
      </c>
      <c r="L68" s="184"/>
      <c r="M68" s="185"/>
      <c r="N68" s="185"/>
      <c r="O68" s="186"/>
      <c r="P68" s="100"/>
      <c r="Q68" s="69"/>
      <c r="R68" s="69"/>
      <c r="S68" s="69"/>
      <c r="T68" s="69"/>
      <c r="U68" s="69"/>
      <c r="V68" s="69"/>
      <c r="W68" s="69"/>
      <c r="X68" s="69"/>
      <c r="Y68" s="69"/>
      <c r="Z68" s="50"/>
      <c r="AA68" s="57" t="b">
        <f t="shared" ca="1" si="1"/>
        <v>0</v>
      </c>
      <c r="AB68" s="58" t="b">
        <f t="shared" si="2"/>
        <v>0</v>
      </c>
      <c r="AC68" s="59" t="b">
        <f t="shared" si="3"/>
        <v>0</v>
      </c>
      <c r="AD68" s="59" t="b">
        <f t="shared" ca="1" si="4"/>
        <v>0</v>
      </c>
      <c r="AE68" s="46" t="b">
        <f t="shared" ca="1" si="5"/>
        <v>0</v>
      </c>
      <c r="AF68" s="17" t="b" cm="1">
        <f t="array" aca="1" ref="AF68" ca="1">OR(AND(B68=R$48,OR(MAX(D68,S$48)&lt;MIN(E68,U$48),MAX(G68,S$48)&lt;MIN(H68,U$48)),NOT(ISBLANK(S$48)),NOT(ISBLANK(D68:E68)),NOT(ISBLANK(G68:H68))),AND(B68=R$49,OR(MAX(D68,S$49)&lt;MIN(E68,U$49),MAX(G68,S$49)&lt;MIN(H68,U$49)),NOT(ISBLANK(S$49)),NOT(ISBLANK(D68:E68)),NOT(ISBLANK(G68:H68))),AND(B68=R$50,OR(MAX(D68,S$50)&lt;MIN(E68,U$50),MAX(G68,S$50)&lt;MIN(H68,U$50)),NOT(ISBLANK(S$50)),NOT(ISBLANK(D68:E68)),NOT(ISBLANK(G68:H68))),AND(B68=R$51,OR(MAX(D68,S$51)&lt;MIN(E68,U$51),MAX(G68,S$51)&lt;MIN(H68,U$51)),NOT(ISBLANK(S$51)),NOT(ISBLANK(D68:E68)),NOT(ISBLANK(G68:H68))),AND(B68=R$52,OR(MAX(D68,S$52)&lt;MIN(E68,U$52),MAX(G68,S$52)&lt;MIN(H68,U$52)),NOT(ISBLANK(S$52)),NOT(ISBLANK(D68:E68)),NOT(ISBLANK(G68:H68))),AND(B68=R$53,OR(MAX(D68,S$53)&lt;MIN(E68,U$53),MAX(G68,S$53)&lt;MIN(H68,U$53)),NOT(ISBLANK(S$53)),NOT(ISBLANK(D68:E68)),NOT(ISBLANK(G68:H68))),AND(B68=R$54,OR(MAX(D68,S$54)&lt;MIN(E68,U$54),MAX(G68,S$54)&lt;MIN(H68,U$54)),NOT(ISBLANK(S$54)),NOT(ISBLANK(D68:E68)),NOT(ISBLANK(G68:H68))))</f>
        <v>0</v>
      </c>
      <c r="AI68" s="61" t="b">
        <f t="shared" ca="1" si="13"/>
        <v>0</v>
      </c>
      <c r="AK68" s="65">
        <f t="shared" ca="1" si="14"/>
        <v>0</v>
      </c>
      <c r="AL68" s="151"/>
      <c r="AM68" s="66">
        <f t="shared" ca="1" si="6"/>
        <v>0</v>
      </c>
      <c r="AN68" s="46" t="b">
        <f t="shared" ca="1" si="15"/>
        <v>0</v>
      </c>
      <c r="AO68" s="141">
        <f t="shared" si="7"/>
        <v>0</v>
      </c>
      <c r="AP68" s="142">
        <f t="shared" si="8"/>
        <v>0</v>
      </c>
      <c r="AQ68" s="142">
        <f t="shared" si="9"/>
        <v>0</v>
      </c>
      <c r="AR68" s="66">
        <f t="shared" si="10"/>
        <v>0</v>
      </c>
      <c r="AS68" s="46"/>
      <c r="AT68" s="46"/>
      <c r="AU68" s="46"/>
      <c r="AV68" s="46"/>
    </row>
    <row r="69" spans="1:48" s="17" customFormat="1" ht="12.95" customHeight="1" x14ac:dyDescent="0.2">
      <c r="A69" s="168" t="str">
        <f t="shared" ca="1" si="11"/>
        <v/>
      </c>
      <c r="B69" s="157" t="str">
        <f t="shared" ca="1" si="0"/>
        <v>SAT</v>
      </c>
      <c r="C69" s="94">
        <f t="shared" ca="1" si="21"/>
        <v>23</v>
      </c>
      <c r="D69" s="2"/>
      <c r="E69" s="2"/>
      <c r="F69" s="182"/>
      <c r="G69" s="2"/>
      <c r="H69" s="3"/>
      <c r="I69" s="96">
        <f t="shared" ca="1" si="12"/>
        <v>0</v>
      </c>
      <c r="J69" s="96">
        <f t="shared" ca="1" si="19"/>
        <v>0</v>
      </c>
      <c r="K69" s="145">
        <f t="shared" ca="1" si="20"/>
        <v>0</v>
      </c>
      <c r="L69" s="184"/>
      <c r="M69" s="185"/>
      <c r="N69" s="185"/>
      <c r="O69" s="186"/>
      <c r="P69" s="100"/>
      <c r="Q69" s="204" t="s">
        <v>65</v>
      </c>
      <c r="R69" s="204"/>
      <c r="S69" s="204"/>
      <c r="T69" s="204"/>
      <c r="U69" s="204"/>
      <c r="V69" s="204"/>
      <c r="W69" s="204"/>
      <c r="X69" s="204"/>
      <c r="Y69" s="204"/>
      <c r="Z69" s="49"/>
      <c r="AA69" s="57" t="b">
        <f t="shared" ca="1" si="1"/>
        <v>0</v>
      </c>
      <c r="AB69" s="58" t="b">
        <f t="shared" si="2"/>
        <v>0</v>
      </c>
      <c r="AC69" s="59" t="b">
        <f t="shared" si="3"/>
        <v>0</v>
      </c>
      <c r="AD69" s="59" t="b">
        <f t="shared" ca="1" si="4"/>
        <v>0</v>
      </c>
      <c r="AE69" s="46" t="b">
        <f t="shared" ca="1" si="5"/>
        <v>0</v>
      </c>
      <c r="AF69" s="17" t="b" cm="1">
        <f t="array" aca="1" ref="AF69" ca="1">OR(AND(B69=R$48,OR(MAX(D69,S$48)&lt;MIN(E69,U$48),MAX(G69,S$48)&lt;MIN(H69,U$48)),NOT(ISBLANK(S$48)),NOT(ISBLANK(D69:E69)),NOT(ISBLANK(G69:H69))),AND(B69=R$49,OR(MAX(D69,S$49)&lt;MIN(E69,U$49),MAX(G69,S$49)&lt;MIN(H69,U$49)),NOT(ISBLANK(S$49)),NOT(ISBLANK(D69:E69)),NOT(ISBLANK(G69:H69))),AND(B69=R$50,OR(MAX(D69,S$50)&lt;MIN(E69,U$50),MAX(G69,S$50)&lt;MIN(H69,U$50)),NOT(ISBLANK(S$50)),NOT(ISBLANK(D69:E69)),NOT(ISBLANK(G69:H69))),AND(B69=R$51,OR(MAX(D69,S$51)&lt;MIN(E69,U$51),MAX(G69,S$51)&lt;MIN(H69,U$51)),NOT(ISBLANK(S$51)),NOT(ISBLANK(D69:E69)),NOT(ISBLANK(G69:H69))),AND(B69=R$52,OR(MAX(D69,S$52)&lt;MIN(E69,U$52),MAX(G69,S$52)&lt;MIN(H69,U$52)),NOT(ISBLANK(S$52)),NOT(ISBLANK(D69:E69)),NOT(ISBLANK(G69:H69))),AND(B69=R$53,OR(MAX(D69,S$53)&lt;MIN(E69,U$53),MAX(G69,S$53)&lt;MIN(H69,U$53)),NOT(ISBLANK(S$53)),NOT(ISBLANK(D69:E69)),NOT(ISBLANK(G69:H69))),AND(B69=R$54,OR(MAX(D69,S$54)&lt;MIN(E69,U$54),MAX(G69,S$54)&lt;MIN(H69,U$54)),NOT(ISBLANK(S$54)),NOT(ISBLANK(D69:E69)),NOT(ISBLANK(G69:H69))))</f>
        <v>0</v>
      </c>
      <c r="AI69" s="61" t="b">
        <f t="shared" ca="1" si="13"/>
        <v>0</v>
      </c>
      <c r="AK69" s="65">
        <f t="shared" ca="1" si="14"/>
        <v>0</v>
      </c>
      <c r="AL69" s="151"/>
      <c r="AM69" s="66">
        <f t="shared" ca="1" si="6"/>
        <v>0</v>
      </c>
      <c r="AN69" s="46" t="b">
        <f t="shared" ca="1" si="15"/>
        <v>0</v>
      </c>
      <c r="AO69" s="141">
        <f t="shared" si="7"/>
        <v>0</v>
      </c>
      <c r="AP69" s="142">
        <f t="shared" si="8"/>
        <v>0</v>
      </c>
      <c r="AQ69" s="142">
        <f t="shared" si="9"/>
        <v>0</v>
      </c>
      <c r="AR69" s="66">
        <f t="shared" si="10"/>
        <v>0</v>
      </c>
      <c r="AS69" s="46"/>
      <c r="AT69" s="46"/>
      <c r="AU69" s="46"/>
      <c r="AV69" s="46"/>
    </row>
    <row r="70" spans="1:48" s="17" customFormat="1" ht="12.95" customHeight="1" x14ac:dyDescent="0.2">
      <c r="A70" s="168" t="str">
        <f t="shared" ca="1" si="11"/>
        <v/>
      </c>
      <c r="B70" s="157" t="str">
        <f t="shared" ca="1" si="0"/>
        <v>SUN</v>
      </c>
      <c r="C70" s="94">
        <f t="shared" ca="1" si="21"/>
        <v>24</v>
      </c>
      <c r="D70" s="2"/>
      <c r="E70" s="2"/>
      <c r="F70" s="182"/>
      <c r="G70" s="2"/>
      <c r="H70" s="3"/>
      <c r="I70" s="96">
        <f t="shared" ca="1" si="12"/>
        <v>0</v>
      </c>
      <c r="J70" s="96">
        <f t="shared" ca="1" si="19"/>
        <v>0</v>
      </c>
      <c r="K70" s="145" t="str">
        <f t="shared" ca="1" si="20"/>
        <v/>
      </c>
      <c r="L70" s="184"/>
      <c r="M70" s="185"/>
      <c r="N70" s="185"/>
      <c r="O70" s="186"/>
      <c r="P70" s="100"/>
      <c r="Q70" s="195"/>
      <c r="R70" s="196"/>
      <c r="S70" s="196"/>
      <c r="T70" s="196"/>
      <c r="U70" s="196"/>
      <c r="V70" s="196"/>
      <c r="W70" s="196"/>
      <c r="X70" s="196"/>
      <c r="Y70" s="197"/>
      <c r="Z70" s="49"/>
      <c r="AA70" s="57" t="b">
        <f t="shared" ca="1" si="1"/>
        <v>0</v>
      </c>
      <c r="AB70" s="58" t="b">
        <f t="shared" si="2"/>
        <v>0</v>
      </c>
      <c r="AC70" s="59" t="b">
        <f t="shared" si="3"/>
        <v>0</v>
      </c>
      <c r="AD70" s="59" t="b">
        <f t="shared" ca="1" si="4"/>
        <v>0</v>
      </c>
      <c r="AE70" s="46" t="b">
        <f t="shared" ca="1" si="5"/>
        <v>0</v>
      </c>
      <c r="AF70" s="17" t="b" cm="1">
        <f t="array" aca="1" ref="AF70" ca="1">OR(AND(B70=R$48,OR(MAX(D70,S$48)&lt;MIN(E70,U$48),MAX(G70,S$48)&lt;MIN(H70,U$48)),NOT(ISBLANK(S$48)),NOT(ISBLANK(D70:E70)),NOT(ISBLANK(G70:H70))),AND(B70=R$49,OR(MAX(D70,S$49)&lt;MIN(E70,U$49),MAX(G70,S$49)&lt;MIN(H70,U$49)),NOT(ISBLANK(S$49)),NOT(ISBLANK(D70:E70)),NOT(ISBLANK(G70:H70))),AND(B70=R$50,OR(MAX(D70,S$50)&lt;MIN(E70,U$50),MAX(G70,S$50)&lt;MIN(H70,U$50)),NOT(ISBLANK(S$50)),NOT(ISBLANK(D70:E70)),NOT(ISBLANK(G70:H70))),AND(B70=R$51,OR(MAX(D70,S$51)&lt;MIN(E70,U$51),MAX(G70,S$51)&lt;MIN(H70,U$51)),NOT(ISBLANK(S$51)),NOT(ISBLANK(D70:E70)),NOT(ISBLANK(G70:H70))),AND(B70=R$52,OR(MAX(D70,S$52)&lt;MIN(E70,U$52),MAX(G70,S$52)&lt;MIN(H70,U$52)),NOT(ISBLANK(S$52)),NOT(ISBLANK(D70:E70)),NOT(ISBLANK(G70:H70))),AND(B70=R$53,OR(MAX(D70,S$53)&lt;MIN(E70,U$53),MAX(G70,S$53)&lt;MIN(H70,U$53)),NOT(ISBLANK(S$53)),NOT(ISBLANK(D70:E70)),NOT(ISBLANK(G70:H70))),AND(B70=R$54,OR(MAX(D70,S$54)&lt;MIN(E70,U$54),MAX(G70,S$54)&lt;MIN(H70,U$54)),NOT(ISBLANK(S$54)),NOT(ISBLANK(D70:E70)),NOT(ISBLANK(G70:H70))))</f>
        <v>0</v>
      </c>
      <c r="AI70" s="61" t="b">
        <f t="shared" ca="1" si="13"/>
        <v>0</v>
      </c>
      <c r="AK70" s="65">
        <f t="shared" ca="1" si="14"/>
        <v>0</v>
      </c>
      <c r="AL70" s="151"/>
      <c r="AM70" s="66">
        <f t="shared" ca="1" si="6"/>
        <v>0</v>
      </c>
      <c r="AN70" s="46" t="b">
        <f t="shared" ca="1" si="15"/>
        <v>0</v>
      </c>
      <c r="AO70" s="141">
        <f t="shared" si="7"/>
        <v>0</v>
      </c>
      <c r="AP70" s="142">
        <f t="shared" si="8"/>
        <v>0</v>
      </c>
      <c r="AQ70" s="142">
        <f t="shared" si="9"/>
        <v>0</v>
      </c>
      <c r="AR70" s="66">
        <f t="shared" si="10"/>
        <v>0</v>
      </c>
      <c r="AS70" s="46"/>
      <c r="AT70" s="46"/>
      <c r="AU70" s="46"/>
      <c r="AV70" s="46"/>
    </row>
    <row r="71" spans="1:48" s="17" customFormat="1" ht="12.95" customHeight="1" x14ac:dyDescent="0.2">
      <c r="A71" s="168" t="str">
        <f t="shared" ca="1" si="11"/>
        <v>H</v>
      </c>
      <c r="B71" s="157" t="str">
        <f t="shared" ca="1" si="0"/>
        <v>MON</v>
      </c>
      <c r="C71" s="94">
        <f t="shared" ca="1" si="21"/>
        <v>25</v>
      </c>
      <c r="D71" s="2"/>
      <c r="E71" s="2"/>
      <c r="F71" s="182"/>
      <c r="G71" s="2"/>
      <c r="H71" s="3"/>
      <c r="I71" s="96">
        <f t="shared" ca="1" si="12"/>
        <v>0</v>
      </c>
      <c r="J71" s="96">
        <f t="shared" ca="1" si="19"/>
        <v>0</v>
      </c>
      <c r="K71" s="145" t="str">
        <f t="shared" ca="1" si="20"/>
        <v/>
      </c>
      <c r="L71" s="184"/>
      <c r="M71" s="185"/>
      <c r="N71" s="185"/>
      <c r="O71" s="186"/>
      <c r="P71" s="100"/>
      <c r="Q71" s="198"/>
      <c r="R71" s="199"/>
      <c r="S71" s="199"/>
      <c r="T71" s="199"/>
      <c r="U71" s="199"/>
      <c r="V71" s="199"/>
      <c r="W71" s="199"/>
      <c r="X71" s="199"/>
      <c r="Y71" s="200"/>
      <c r="AA71" s="57" t="b">
        <f t="shared" ca="1" si="1"/>
        <v>0</v>
      </c>
      <c r="AB71" s="58" t="b">
        <f t="shared" si="2"/>
        <v>0</v>
      </c>
      <c r="AC71" s="59" t="b">
        <f t="shared" ref="AC71:AC77" si="22">AND(NOT(ISBLANK(D71)),ISBLANK(G71))</f>
        <v>0</v>
      </c>
      <c r="AD71" s="59" t="b">
        <f t="shared" ca="1" si="4"/>
        <v>0</v>
      </c>
      <c r="AE71" s="46" t="b">
        <f t="shared" ca="1" si="5"/>
        <v>0</v>
      </c>
      <c r="AF71" s="17" t="b" cm="1">
        <f t="array" aca="1" ref="AF71" ca="1">OR(AND(B71=R$48,OR(MAX(D71,S$48)&lt;MIN(E71,U$48),MAX(G71,S$48)&lt;MIN(H71,U$48)),NOT(ISBLANK(S$48)),NOT(ISBLANK(D71:E71)),NOT(ISBLANK(G71:H71))),AND(B71=R$49,OR(MAX(D71,S$49)&lt;MIN(E71,U$49),MAX(G71,S$49)&lt;MIN(H71,U$49)),NOT(ISBLANK(S$49)),NOT(ISBLANK(D71:E71)),NOT(ISBLANK(G71:H71))),AND(B71=R$50,OR(MAX(D71,S$50)&lt;MIN(E71,U$50),MAX(G71,S$50)&lt;MIN(H71,U$50)),NOT(ISBLANK(S$50)),NOT(ISBLANK(D71:E71)),NOT(ISBLANK(G71:H71))),AND(B71=R$51,OR(MAX(D71,S$51)&lt;MIN(E71,U$51),MAX(G71,S$51)&lt;MIN(H71,U$51)),NOT(ISBLANK(S$51)),NOT(ISBLANK(D71:E71)),NOT(ISBLANK(G71:H71))),AND(B71=R$52,OR(MAX(D71,S$52)&lt;MIN(E71,U$52),MAX(G71,S$52)&lt;MIN(H71,U$52)),NOT(ISBLANK(S$52)),NOT(ISBLANK(D71:E71)),NOT(ISBLANK(G71:H71))),AND(B71=R$53,OR(MAX(D71,S$53)&lt;MIN(E71,U$53),MAX(G71,S$53)&lt;MIN(H71,U$53)),NOT(ISBLANK(S$53)),NOT(ISBLANK(D71:E71)),NOT(ISBLANK(G71:H71))),AND(B71=R$54,OR(MAX(D71,S$54)&lt;MIN(E71,U$54),MAX(G71,S$54)&lt;MIN(H71,U$54)),NOT(ISBLANK(S$54)),NOT(ISBLANK(D71:E71)),NOT(ISBLANK(G71:H71))))</f>
        <v>0</v>
      </c>
      <c r="AI71" s="61" t="b">
        <f t="shared" ca="1" si="13"/>
        <v>0</v>
      </c>
      <c r="AK71" s="65">
        <f t="shared" ca="1" si="14"/>
        <v>0</v>
      </c>
      <c r="AL71" s="151"/>
      <c r="AM71" s="66">
        <f t="shared" ca="1" si="6"/>
        <v>0</v>
      </c>
      <c r="AN71" s="46" t="b">
        <f t="shared" ca="1" si="15"/>
        <v>0</v>
      </c>
      <c r="AO71" s="141">
        <f t="shared" si="7"/>
        <v>0</v>
      </c>
      <c r="AP71" s="142">
        <f t="shared" si="8"/>
        <v>0</v>
      </c>
      <c r="AQ71" s="142">
        <f t="shared" ref="AQ71:AR77" si="23">ROUND(G71,10)</f>
        <v>0</v>
      </c>
      <c r="AR71" s="66">
        <f t="shared" si="23"/>
        <v>0</v>
      </c>
      <c r="AS71" s="46"/>
      <c r="AT71" s="46"/>
      <c r="AU71" s="46"/>
      <c r="AV71" s="46"/>
    </row>
    <row r="72" spans="1:48" s="17" customFormat="1" ht="12.95" customHeight="1" x14ac:dyDescent="0.2">
      <c r="A72" s="168" t="str">
        <f t="shared" ca="1" si="11"/>
        <v/>
      </c>
      <c r="B72" s="157" t="str">
        <f t="shared" ca="1" si="0"/>
        <v>TUE</v>
      </c>
      <c r="C72" s="94">
        <f t="shared" ca="1" si="21"/>
        <v>26</v>
      </c>
      <c r="D72" s="2"/>
      <c r="E72" s="2"/>
      <c r="F72" s="182"/>
      <c r="G72" s="2"/>
      <c r="H72" s="3"/>
      <c r="I72" s="114">
        <f t="shared" ca="1" si="12"/>
        <v>0</v>
      </c>
      <c r="J72" s="96">
        <f t="shared" ca="1" si="19"/>
        <v>0</v>
      </c>
      <c r="K72" s="145" t="str">
        <f t="shared" ca="1" si="20"/>
        <v/>
      </c>
      <c r="L72" s="184"/>
      <c r="M72" s="185"/>
      <c r="N72" s="185"/>
      <c r="O72" s="186"/>
      <c r="P72" s="100"/>
      <c r="Q72" s="198"/>
      <c r="R72" s="199"/>
      <c r="S72" s="199"/>
      <c r="T72" s="199"/>
      <c r="U72" s="199"/>
      <c r="V72" s="199"/>
      <c r="W72" s="199"/>
      <c r="X72" s="199"/>
      <c r="Y72" s="200"/>
      <c r="AA72" s="57" t="b">
        <f t="shared" ca="1" si="1"/>
        <v>0</v>
      </c>
      <c r="AB72" s="58" t="b">
        <f t="shared" si="2"/>
        <v>0</v>
      </c>
      <c r="AC72" s="59" t="b">
        <f t="shared" si="22"/>
        <v>0</v>
      </c>
      <c r="AD72" s="59" t="b">
        <f t="shared" ca="1" si="4"/>
        <v>0</v>
      </c>
      <c r="AE72" s="46" t="b">
        <f t="shared" ca="1" si="5"/>
        <v>0</v>
      </c>
      <c r="AF72" s="17" t="b" cm="1">
        <f t="array" aca="1" ref="AF72" ca="1">OR(AND(B72=R$48,OR(MAX(D72,S$48)&lt;MIN(E72,U$48),MAX(G72,S$48)&lt;MIN(H72,U$48)),NOT(ISBLANK(S$48)),NOT(ISBLANK(D72:E72)),NOT(ISBLANK(G72:H72))),AND(B72=R$49,OR(MAX(D72,S$49)&lt;MIN(E72,U$49),MAX(G72,S$49)&lt;MIN(H72,U$49)),NOT(ISBLANK(S$49)),NOT(ISBLANK(D72:E72)),NOT(ISBLANK(G72:H72))),AND(B72=R$50,OR(MAX(D72,S$50)&lt;MIN(E72,U$50),MAX(G72,S$50)&lt;MIN(H72,U$50)),NOT(ISBLANK(S$50)),NOT(ISBLANK(D72:E72)),NOT(ISBLANK(G72:H72))),AND(B72=R$51,OR(MAX(D72,S$51)&lt;MIN(E72,U$51),MAX(G72,S$51)&lt;MIN(H72,U$51)),NOT(ISBLANK(S$51)),NOT(ISBLANK(D72:E72)),NOT(ISBLANK(G72:H72))),AND(B72=R$52,OR(MAX(D72,S$52)&lt;MIN(E72,U$52),MAX(G72,S$52)&lt;MIN(H72,U$52)),NOT(ISBLANK(S$52)),NOT(ISBLANK(D72:E72)),NOT(ISBLANK(G72:H72))),AND(B72=R$53,OR(MAX(D72,S$53)&lt;MIN(E72,U$53),MAX(G72,S$53)&lt;MIN(H72,U$53)),NOT(ISBLANK(S$53)),NOT(ISBLANK(D72:E72)),NOT(ISBLANK(G72:H72))),AND(B72=R$54,OR(MAX(D72,S$54)&lt;MIN(E72,U$54),MAX(G72,S$54)&lt;MIN(H72,U$54)),NOT(ISBLANK(S$54)),NOT(ISBLANK(D72:E72)),NOT(ISBLANK(G72:H72))))</f>
        <v>0</v>
      </c>
      <c r="AI72" s="61" t="b">
        <f t="shared" ca="1" si="13"/>
        <v>0</v>
      </c>
      <c r="AK72" s="65">
        <f t="shared" ca="1" si="14"/>
        <v>0</v>
      </c>
      <c r="AL72" s="151"/>
      <c r="AM72" s="66">
        <f t="shared" ca="1" si="6"/>
        <v>0</v>
      </c>
      <c r="AN72" s="46" t="b">
        <f t="shared" ca="1" si="15"/>
        <v>0</v>
      </c>
      <c r="AO72" s="141">
        <f t="shared" si="7"/>
        <v>0</v>
      </c>
      <c r="AP72" s="142">
        <f t="shared" si="8"/>
        <v>0</v>
      </c>
      <c r="AQ72" s="142">
        <f t="shared" si="23"/>
        <v>0</v>
      </c>
      <c r="AR72" s="66">
        <f t="shared" si="23"/>
        <v>0</v>
      </c>
      <c r="AS72" s="46"/>
      <c r="AT72" s="46"/>
      <c r="AU72" s="46"/>
      <c r="AV72" s="46"/>
    </row>
    <row r="73" spans="1:48" s="17" customFormat="1" ht="12.95" customHeight="1" x14ac:dyDescent="0.2">
      <c r="A73" s="168" t="str">
        <f t="shared" ca="1" si="11"/>
        <v/>
      </c>
      <c r="B73" s="157" t="str">
        <f t="shared" ca="1" si="0"/>
        <v>WED</v>
      </c>
      <c r="C73" s="94">
        <f t="shared" ca="1" si="21"/>
        <v>27</v>
      </c>
      <c r="D73" s="2"/>
      <c r="E73" s="2"/>
      <c r="F73" s="182"/>
      <c r="G73" s="2"/>
      <c r="H73" s="3"/>
      <c r="I73" s="96">
        <f t="shared" ca="1" si="12"/>
        <v>0</v>
      </c>
      <c r="J73" s="96">
        <f t="shared" ca="1" si="19"/>
        <v>0</v>
      </c>
      <c r="K73" s="145" t="str">
        <f t="shared" ca="1" si="20"/>
        <v/>
      </c>
      <c r="L73" s="184"/>
      <c r="M73" s="185"/>
      <c r="N73" s="185"/>
      <c r="O73" s="186"/>
      <c r="P73" s="100"/>
      <c r="Q73" s="198"/>
      <c r="R73" s="199"/>
      <c r="S73" s="199"/>
      <c r="T73" s="199"/>
      <c r="U73" s="199"/>
      <c r="V73" s="199"/>
      <c r="W73" s="199"/>
      <c r="X73" s="199"/>
      <c r="Y73" s="200"/>
      <c r="AA73" s="57" t="b">
        <f t="shared" ca="1" si="1"/>
        <v>0</v>
      </c>
      <c r="AB73" s="58" t="b">
        <f t="shared" si="2"/>
        <v>0</v>
      </c>
      <c r="AC73" s="59" t="b">
        <f t="shared" si="22"/>
        <v>0</v>
      </c>
      <c r="AD73" s="59" t="b">
        <f t="shared" ca="1" si="4"/>
        <v>0</v>
      </c>
      <c r="AE73" s="46" t="b">
        <f t="shared" ca="1" si="5"/>
        <v>0</v>
      </c>
      <c r="AF73" s="17" t="b" cm="1">
        <f t="array" aca="1" ref="AF73" ca="1">OR(AND(B73=R$48,OR(MAX(D73,S$48)&lt;MIN(E73,U$48),MAX(G73,S$48)&lt;MIN(H73,U$48)),NOT(ISBLANK(S$48)),NOT(ISBLANK(D73:E73)),NOT(ISBLANK(G73:H73))),AND(B73=R$49,OR(MAX(D73,S$49)&lt;MIN(E73,U$49),MAX(G73,S$49)&lt;MIN(H73,U$49)),NOT(ISBLANK(S$49)),NOT(ISBLANK(D73:E73)),NOT(ISBLANK(G73:H73))),AND(B73=R$50,OR(MAX(D73,S$50)&lt;MIN(E73,U$50),MAX(G73,S$50)&lt;MIN(H73,U$50)),NOT(ISBLANK(S$50)),NOT(ISBLANK(D73:E73)),NOT(ISBLANK(G73:H73))),AND(B73=R$51,OR(MAX(D73,S$51)&lt;MIN(E73,U$51),MAX(G73,S$51)&lt;MIN(H73,U$51)),NOT(ISBLANK(S$51)),NOT(ISBLANK(D73:E73)),NOT(ISBLANK(G73:H73))),AND(B73=R$52,OR(MAX(D73,S$52)&lt;MIN(E73,U$52),MAX(G73,S$52)&lt;MIN(H73,U$52)),NOT(ISBLANK(S$52)),NOT(ISBLANK(D73:E73)),NOT(ISBLANK(G73:H73))),AND(B73=R$53,OR(MAX(D73,S$53)&lt;MIN(E73,U$53),MAX(G73,S$53)&lt;MIN(H73,U$53)),NOT(ISBLANK(S$53)),NOT(ISBLANK(D73:E73)),NOT(ISBLANK(G73:H73))),AND(B73=R$54,OR(MAX(D73,S$54)&lt;MIN(E73,U$54),MAX(G73,S$54)&lt;MIN(H73,U$54)),NOT(ISBLANK(S$54)),NOT(ISBLANK(D73:E73)),NOT(ISBLANK(G73:H73))))</f>
        <v>0</v>
      </c>
      <c r="AI73" s="61" t="b">
        <f t="shared" ca="1" si="13"/>
        <v>0</v>
      </c>
      <c r="AK73" s="65">
        <f t="shared" ca="1" si="14"/>
        <v>0</v>
      </c>
      <c r="AL73" s="151"/>
      <c r="AM73" s="66">
        <f t="shared" ca="1" si="6"/>
        <v>0</v>
      </c>
      <c r="AN73" s="46" t="b">
        <f t="shared" ca="1" si="15"/>
        <v>0</v>
      </c>
      <c r="AO73" s="141">
        <f t="shared" si="7"/>
        <v>0</v>
      </c>
      <c r="AP73" s="142">
        <f t="shared" si="8"/>
        <v>0</v>
      </c>
      <c r="AQ73" s="142">
        <f t="shared" si="23"/>
        <v>0</v>
      </c>
      <c r="AR73" s="66">
        <f t="shared" si="23"/>
        <v>0</v>
      </c>
      <c r="AS73" s="46"/>
      <c r="AT73" s="46"/>
      <c r="AU73" s="46"/>
      <c r="AV73" s="46"/>
    </row>
    <row r="74" spans="1:48" s="17" customFormat="1" ht="12.95" customHeight="1" x14ac:dyDescent="0.2">
      <c r="A74" s="168" t="str">
        <f t="shared" ca="1" si="11"/>
        <v/>
      </c>
      <c r="B74" s="157" t="str">
        <f t="shared" ca="1" si="0"/>
        <v>THUR</v>
      </c>
      <c r="C74" s="94">
        <f t="shared" ca="1" si="21"/>
        <v>28</v>
      </c>
      <c r="D74" s="2"/>
      <c r="E74" s="2"/>
      <c r="F74" s="182"/>
      <c r="G74" s="2"/>
      <c r="H74" s="3"/>
      <c r="I74" s="96">
        <f t="shared" ca="1" si="12"/>
        <v>0</v>
      </c>
      <c r="J74" s="96">
        <f ca="1">IFERROR(IF(AND(C77="XX",C76="XX",C75="XX"),IF(B74="SAT",SUM(AK68:AK74),IF(B74="FRI",SUM(AK69:AK74),IF(B74="THUR",SUM(AK70:AK74),IF(B74="WED",SUM(AK71:AK74),IF(B74="TUE",SUM(AK72:AK74),IF(B74="MON",SUM(AK73:AK74),IF(B74="SUN",AK74,0))))))),IF(B74="SAT",SUM(AK68:AK74),0)),"")</f>
        <v>0</v>
      </c>
      <c r="K74" s="145" t="str">
        <f ca="1">IF(AND(C77="XX",C76="XX",C75="XX"),IF(B74="SAT",SUM(I68:I74),IF(B74="FRI",SUM(I69:I74),IF(B74="THUR",SUM(I70:I74),IF(B74="WED",SUM(I71:I74),IF(B74="TUE",SUM(I72:I74),IF(B74="MON",SUM(I73:I74),IF(B74="SUN",I74,""))))))),IF(B74="SAT",SUM(I68:I74),""))</f>
        <v/>
      </c>
      <c r="L74" s="184"/>
      <c r="M74" s="185"/>
      <c r="N74" s="185"/>
      <c r="O74" s="186"/>
      <c r="P74" s="100"/>
      <c r="Q74" s="198"/>
      <c r="R74" s="199"/>
      <c r="S74" s="199"/>
      <c r="T74" s="199"/>
      <c r="U74" s="199"/>
      <c r="V74" s="199"/>
      <c r="W74" s="199"/>
      <c r="X74" s="199"/>
      <c r="Y74" s="200"/>
      <c r="AA74" s="57" t="b">
        <f t="shared" ca="1" si="1"/>
        <v>0</v>
      </c>
      <c r="AB74" s="58" t="b">
        <f t="shared" si="2"/>
        <v>0</v>
      </c>
      <c r="AC74" s="59" t="b">
        <f t="shared" si="22"/>
        <v>0</v>
      </c>
      <c r="AD74" s="59" t="b">
        <f t="shared" ca="1" si="4"/>
        <v>0</v>
      </c>
      <c r="AE74" s="46" t="b">
        <f t="shared" ca="1" si="5"/>
        <v>0</v>
      </c>
      <c r="AF74" s="17" t="b" cm="1">
        <f t="array" aca="1" ref="AF74" ca="1">OR(AND(B74=R$48,OR(MAX(D74,S$48)&lt;MIN(E74,U$48),MAX(G74,S$48)&lt;MIN(H74,U$48)),NOT(ISBLANK(S$48)),NOT(ISBLANK(D74:E74)),NOT(ISBLANK(G74:H74))),AND(B74=R$49,OR(MAX(D74,S$49)&lt;MIN(E74,U$49),MAX(G74,S$49)&lt;MIN(H74,U$49)),NOT(ISBLANK(S$49)),NOT(ISBLANK(D74:E74)),NOT(ISBLANK(G74:H74))),AND(B74=R$50,OR(MAX(D74,S$50)&lt;MIN(E74,U$50),MAX(G74,S$50)&lt;MIN(H74,U$50)),NOT(ISBLANK(S$50)),NOT(ISBLANK(D74:E74)),NOT(ISBLANK(G74:H74))),AND(B74=R$51,OR(MAX(D74,S$51)&lt;MIN(E74,U$51),MAX(G74,S$51)&lt;MIN(H74,U$51)),NOT(ISBLANK(S$51)),NOT(ISBLANK(D74:E74)),NOT(ISBLANK(G74:H74))),AND(B74=R$52,OR(MAX(D74,S$52)&lt;MIN(E74,U$52),MAX(G74,S$52)&lt;MIN(H74,U$52)),NOT(ISBLANK(S$52)),NOT(ISBLANK(D74:E74)),NOT(ISBLANK(G74:H74))),AND(B74=R$53,OR(MAX(D74,S$53)&lt;MIN(E74,U$53),MAX(G74,S$53)&lt;MIN(H74,U$53)),NOT(ISBLANK(S$53)),NOT(ISBLANK(D74:E74)),NOT(ISBLANK(G74:H74))),AND(B74=R$54,OR(MAX(D74,S$54)&lt;MIN(E74,U$54),MAX(G74,S$54)&lt;MIN(H74,U$54)),NOT(ISBLANK(S$54)),NOT(ISBLANK(D74:E74)),NOT(ISBLANK(G74:H74))))</f>
        <v>0</v>
      </c>
      <c r="AI74" s="61" t="b">
        <f t="shared" ca="1" si="13"/>
        <v>0</v>
      </c>
      <c r="AK74" s="65">
        <f t="shared" ca="1" si="14"/>
        <v>0</v>
      </c>
      <c r="AL74" s="151"/>
      <c r="AM74" s="66">
        <f t="shared" ca="1" si="6"/>
        <v>0</v>
      </c>
      <c r="AN74" s="46" t="b">
        <f t="shared" ca="1" si="15"/>
        <v>0</v>
      </c>
      <c r="AO74" s="141">
        <f t="shared" si="7"/>
        <v>0</v>
      </c>
      <c r="AP74" s="142">
        <f t="shared" si="8"/>
        <v>0</v>
      </c>
      <c r="AQ74" s="142">
        <f t="shared" si="23"/>
        <v>0</v>
      </c>
      <c r="AR74" s="66">
        <f t="shared" si="23"/>
        <v>0</v>
      </c>
      <c r="AS74" s="46"/>
      <c r="AT74" s="46"/>
      <c r="AU74" s="46"/>
      <c r="AV74" s="46"/>
    </row>
    <row r="75" spans="1:48" s="17" customFormat="1" ht="12.95" customHeight="1" x14ac:dyDescent="0.2">
      <c r="A75" s="168" t="str">
        <f t="shared" ca="1" si="11"/>
        <v/>
      </c>
      <c r="B75" s="157" t="str">
        <f t="shared" ca="1" si="0"/>
        <v>FRI</v>
      </c>
      <c r="C75" s="94">
        <f ca="1">IF($L$43&lt;&gt;"February", C74+1,IF(AND($L$43="February",MOD(YEAR(O43),4)=0),C74+1,"XX"))</f>
        <v>29</v>
      </c>
      <c r="D75" s="2"/>
      <c r="E75" s="2"/>
      <c r="F75" s="182"/>
      <c r="G75" s="2"/>
      <c r="H75" s="3"/>
      <c r="I75" s="96">
        <f t="shared" ca="1" si="12"/>
        <v>0</v>
      </c>
      <c r="J75" s="96">
        <f ca="1">IFERROR(IF(AND(C77="XX",C76="XX"),IF(B75="SAT",SUM(AK69:AK75),IF(B75="FRI",SUM(AK70:AK75),IF(B75="THUR",SUM(AK71:AK75),IF(B75="WED",SUM(AK72:AK75),IF(B75="TUE",SUM(AK73:AK75),IF(B75="MON",SUM(AK74:AK75),IF(B75="SUN",AK75,0))))))),IF(B75="SAT",SUM(AK69:AK75),0)),"")</f>
        <v>0</v>
      </c>
      <c r="K75" s="145" t="str">
        <f ca="1">IF(AND(C77="XX",C76="XX"),IF(B75="SAT",SUM(I69:I75),IF(B75="FRI",SUM(I70:I75),IF(B75="THUR",SUM(I71:I75),IF(B75="WED",SUM(I72:I75),IF(B75="TUE",SUM(I73:I75),IF(B75="MON",SUM(I74:I75),IF(B75="SUN",I75,""))))))),IF(B75="SAT",SUM(I69:I75),""))</f>
        <v/>
      </c>
      <c r="L75" s="184"/>
      <c r="M75" s="185"/>
      <c r="N75" s="185"/>
      <c r="O75" s="186"/>
      <c r="P75" s="100"/>
      <c r="Q75" s="201"/>
      <c r="R75" s="202"/>
      <c r="S75" s="202"/>
      <c r="T75" s="202"/>
      <c r="U75" s="202"/>
      <c r="V75" s="202"/>
      <c r="W75" s="202"/>
      <c r="X75" s="202"/>
      <c r="Y75" s="203"/>
      <c r="AA75" s="57" t="b">
        <f t="shared" ca="1" si="1"/>
        <v>0</v>
      </c>
      <c r="AB75" s="58" t="b">
        <f t="shared" si="2"/>
        <v>0</v>
      </c>
      <c r="AC75" s="59" t="b">
        <f t="shared" si="22"/>
        <v>0</v>
      </c>
      <c r="AD75" s="59" t="b">
        <f t="shared" ca="1" si="4"/>
        <v>0</v>
      </c>
      <c r="AE75" s="46" t="b">
        <f t="shared" ca="1" si="5"/>
        <v>0</v>
      </c>
      <c r="AF75" s="17" t="b" cm="1">
        <f t="array" aca="1" ref="AF75" ca="1">OR(AND(B75=R$48,OR(MAX(D75,S$48)&lt;MIN(E75,U$48),MAX(G75,S$48)&lt;MIN(H75,U$48)),NOT(ISBLANK(S$48)),NOT(ISBLANK(D75:E75)),NOT(ISBLANK(G75:H75))),AND(B75=R$49,OR(MAX(D75,S$49)&lt;MIN(E75,U$49),MAX(G75,S$49)&lt;MIN(H75,U$49)),NOT(ISBLANK(S$49)),NOT(ISBLANK(D75:E75)),NOT(ISBLANK(G75:H75))),AND(B75=R$50,OR(MAX(D75,S$50)&lt;MIN(E75,U$50),MAX(G75,S$50)&lt;MIN(H75,U$50)),NOT(ISBLANK(S$50)),NOT(ISBLANK(D75:E75)),NOT(ISBLANK(G75:H75))),AND(B75=R$51,OR(MAX(D75,S$51)&lt;MIN(E75,U$51),MAX(G75,S$51)&lt;MIN(H75,U$51)),NOT(ISBLANK(S$51)),NOT(ISBLANK(D75:E75)),NOT(ISBLANK(G75:H75))),AND(B75=R$52,OR(MAX(D75,S$52)&lt;MIN(E75,U$52),MAX(G75,S$52)&lt;MIN(H75,U$52)),NOT(ISBLANK(S$52)),NOT(ISBLANK(D75:E75)),NOT(ISBLANK(G75:H75))),AND(B75=R$53,OR(MAX(D75,S$53)&lt;MIN(E75,U$53),MAX(G75,S$53)&lt;MIN(H75,U$53)),NOT(ISBLANK(S$53)),NOT(ISBLANK(D75:E75)),NOT(ISBLANK(G75:H75))),AND(B75=R$54,OR(MAX(D75,S$54)&lt;MIN(E75,U$54),MAX(G75,S$54)&lt;MIN(H75,U$54)),NOT(ISBLANK(S$54)),NOT(ISBLANK(D75:E75)),NOT(ISBLANK(G75:H75))))</f>
        <v>0</v>
      </c>
      <c r="AI75" s="61" t="b">
        <f t="shared" ca="1" si="13"/>
        <v>0</v>
      </c>
      <c r="AK75" s="65">
        <f t="shared" ca="1" si="14"/>
        <v>0</v>
      </c>
      <c r="AL75" s="151"/>
      <c r="AM75" s="66">
        <f t="shared" ca="1" si="6"/>
        <v>0</v>
      </c>
      <c r="AN75" s="46" t="b">
        <f t="shared" ca="1" si="15"/>
        <v>0</v>
      </c>
      <c r="AO75" s="141">
        <f t="shared" si="7"/>
        <v>0</v>
      </c>
      <c r="AP75" s="142">
        <f t="shared" si="8"/>
        <v>0</v>
      </c>
      <c r="AQ75" s="142">
        <f t="shared" si="23"/>
        <v>0</v>
      </c>
      <c r="AR75" s="66">
        <f t="shared" si="23"/>
        <v>0</v>
      </c>
      <c r="AS75" s="46"/>
      <c r="AT75" s="46"/>
      <c r="AU75" s="46"/>
      <c r="AV75" s="46"/>
    </row>
    <row r="76" spans="1:48" s="17" customFormat="1" ht="12.95" customHeight="1" x14ac:dyDescent="0.2">
      <c r="A76" s="168" t="str">
        <f t="shared" ca="1" si="11"/>
        <v/>
      </c>
      <c r="B76" s="157" t="str">
        <f t="shared" ca="1" si="0"/>
        <v>SAT</v>
      </c>
      <c r="C76" s="94">
        <f ca="1">IF(L43="February","XX",C75+1)</f>
        <v>30</v>
      </c>
      <c r="D76" s="2"/>
      <c r="E76" s="2"/>
      <c r="F76" s="182"/>
      <c r="G76" s="2"/>
      <c r="H76" s="3"/>
      <c r="I76" s="96">
        <f t="shared" ca="1" si="12"/>
        <v>0</v>
      </c>
      <c r="J76" s="96">
        <f ca="1">IFERROR(IF(C77="XX",IF(B76="SAT",SUM(AK70:AK76),IF(B76="FRI",SUM(AK71:AK76),IF(B76="THUR",SUM(AK72:AK76),IF(B76="WED",SUM(AK73:AK76),IF(B76="TUE",SUM(AK74:AK76),IF(B76="MON",SUM(AK75:AK76),IF(B76="SUN",AK76,0))))))),IF(B76="SAT",SUM(AK70:AK76),0)),"")</f>
        <v>0</v>
      </c>
      <c r="K76" s="145">
        <f ca="1">IF(C77="XX",IF(B76="SAT",SUM(I70:I76),IF(B76="FRI",SUM(I71:I76),IF(B76="THUR",SUM(I72:I76),IF(B76="WED",SUM(I73:I76),IF(B76="TUE",SUM(I74:I76),IF(B76="MON",SUM(I75:I76),IF(B76="SUN",I76,""))))))),IF(B76="SAT",SUM(I70:I76),""))</f>
        <v>0</v>
      </c>
      <c r="L76" s="184"/>
      <c r="M76" s="185"/>
      <c r="N76" s="185"/>
      <c r="O76" s="186"/>
      <c r="P76" s="100"/>
      <c r="Q76" s="191" t="s">
        <v>48</v>
      </c>
      <c r="R76" s="191"/>
      <c r="S76" s="191"/>
      <c r="T76" s="191"/>
      <c r="U76" s="191"/>
      <c r="V76" s="191"/>
      <c r="W76" s="191"/>
      <c r="X76" s="191"/>
      <c r="Y76" s="191"/>
      <c r="AA76" s="57" t="b">
        <f t="shared" ca="1" si="1"/>
        <v>0</v>
      </c>
      <c r="AB76" s="58" t="b">
        <f t="shared" si="2"/>
        <v>0</v>
      </c>
      <c r="AC76" s="59" t="b">
        <f t="shared" si="22"/>
        <v>0</v>
      </c>
      <c r="AD76" s="59" t="b">
        <f t="shared" ca="1" si="4"/>
        <v>0</v>
      </c>
      <c r="AE76" s="46" t="b">
        <f t="shared" ca="1" si="5"/>
        <v>0</v>
      </c>
      <c r="AF76" s="17" t="b" cm="1">
        <f t="array" aca="1" ref="AF76" ca="1">OR(AND(B76=R$48,OR(MAX(D76,S$48)&lt;MIN(E76,U$48),MAX(G76,S$48)&lt;MIN(H76,U$48)),NOT(ISBLANK(S$48)),NOT(ISBLANK(D76:E76)),NOT(ISBLANK(G76:H76))),AND(B76=R$49,OR(MAX(D76,S$49)&lt;MIN(E76,U$49),MAX(G76,S$49)&lt;MIN(H76,U$49)),NOT(ISBLANK(S$49)),NOT(ISBLANK(D76:E76)),NOT(ISBLANK(G76:H76))),AND(B76=R$50,OR(MAX(D76,S$50)&lt;MIN(E76,U$50),MAX(G76,S$50)&lt;MIN(H76,U$50)),NOT(ISBLANK(S$50)),NOT(ISBLANK(D76:E76)),NOT(ISBLANK(G76:H76))),AND(B76=R$51,OR(MAX(D76,S$51)&lt;MIN(E76,U$51),MAX(G76,S$51)&lt;MIN(H76,U$51)),NOT(ISBLANK(S$51)),NOT(ISBLANK(D76:E76)),NOT(ISBLANK(G76:H76))),AND(B76=R$52,OR(MAX(D76,S$52)&lt;MIN(E76,U$52),MAX(G76,S$52)&lt;MIN(H76,U$52)),NOT(ISBLANK(S$52)),NOT(ISBLANK(D76:E76)),NOT(ISBLANK(G76:H76))),AND(B76=R$53,OR(MAX(D76,S$53)&lt;MIN(E76,U$53),MAX(G76,S$53)&lt;MIN(H76,U$53)),NOT(ISBLANK(S$53)),NOT(ISBLANK(D76:E76)),NOT(ISBLANK(G76:H76))),AND(B76=R$54,OR(MAX(D76,S$54)&lt;MIN(E76,U$54),MAX(G76,S$54)&lt;MIN(H76,U$54)),NOT(ISBLANK(S$54)),NOT(ISBLANK(D76:E76)),NOT(ISBLANK(G76:H76))))</f>
        <v>0</v>
      </c>
      <c r="AI76" s="61" t="b">
        <f t="shared" ca="1" si="13"/>
        <v>0</v>
      </c>
      <c r="AK76" s="65">
        <f t="shared" ca="1" si="14"/>
        <v>0</v>
      </c>
      <c r="AL76" s="151"/>
      <c r="AM76" s="66">
        <f t="shared" ca="1" si="6"/>
        <v>0</v>
      </c>
      <c r="AN76" s="46" t="b">
        <f t="shared" ca="1" si="15"/>
        <v>0</v>
      </c>
      <c r="AO76" s="141">
        <f t="shared" si="7"/>
        <v>0</v>
      </c>
      <c r="AP76" s="142">
        <f t="shared" si="8"/>
        <v>0</v>
      </c>
      <c r="AQ76" s="142">
        <f t="shared" si="23"/>
        <v>0</v>
      </c>
      <c r="AR76" s="66">
        <f t="shared" si="23"/>
        <v>0</v>
      </c>
      <c r="AS76" s="46"/>
      <c r="AT76" s="46"/>
      <c r="AU76" s="46"/>
      <c r="AV76" s="46"/>
    </row>
    <row r="77" spans="1:48" s="17" customFormat="1" ht="12.95" customHeight="1" thickBot="1" x14ac:dyDescent="0.25">
      <c r="A77" s="169" t="str">
        <f t="shared" ca="1" si="11"/>
        <v/>
      </c>
      <c r="B77" s="157" t="str">
        <f t="shared" ca="1" si="0"/>
        <v>SUN</v>
      </c>
      <c r="C77" s="94">
        <f ca="1">IF(OR($L$43="February",$L$43="April",$L$43="June",$L$43="September",L$43="November"),"XX",C76+1)</f>
        <v>31</v>
      </c>
      <c r="D77" s="2"/>
      <c r="E77" s="2"/>
      <c r="F77" s="183"/>
      <c r="G77" s="2"/>
      <c r="H77" s="3"/>
      <c r="I77" s="96">
        <f t="shared" ca="1" si="12"/>
        <v>0</v>
      </c>
      <c r="J77" s="96">
        <f ca="1">IFERROR(IF(NOT(ISBLANK(B77)),IF(B77="SAT",SUM(AK71:AK77),IF(B77="FRI",SUM(AK72:AK77),IF(B77="THUR",SUM(AK73:AK77),IF(B77="WED",SUM(AK74:AK77),IF(B77="TUE",SUM(AK75:AK77),IF(B77="MON",SUM(AK76:AK77),IF(B77="SUN",AK77,0))))))),0),"")</f>
        <v>0</v>
      </c>
      <c r="K77" s="146">
        <f ca="1">IF(NOT(ISBLANK(B77)),IF(B77="SAT",SUM(I71:I77),IF(B77="FRI",SUM(I72:I77),IF(B77="THUR",SUM(I73:I77),IF(B77="WED",SUM(I74:I77),IF(B77="TUE",SUM(I75:I77),IF(B77="MON",SUM(I76:I77),IF(B77="SUN",I77,""))))))),"")</f>
        <v>0</v>
      </c>
      <c r="L77" s="184"/>
      <c r="M77" s="185"/>
      <c r="N77" s="185"/>
      <c r="O77" s="186"/>
      <c r="P77" s="100"/>
      <c r="Q77" s="191"/>
      <c r="R77" s="191"/>
      <c r="S77" s="191"/>
      <c r="T77" s="191"/>
      <c r="U77" s="191"/>
      <c r="V77" s="191"/>
      <c r="W77" s="191"/>
      <c r="X77" s="191"/>
      <c r="Y77" s="191"/>
      <c r="AA77" s="57" t="b">
        <f t="shared" ca="1" si="1"/>
        <v>0</v>
      </c>
      <c r="AB77" s="58" t="b">
        <f t="shared" si="2"/>
        <v>0</v>
      </c>
      <c r="AC77" s="59" t="b">
        <f t="shared" si="22"/>
        <v>0</v>
      </c>
      <c r="AD77" s="59" t="b">
        <f t="shared" ca="1" si="4"/>
        <v>0</v>
      </c>
      <c r="AE77" s="46" t="b">
        <f t="shared" ca="1" si="5"/>
        <v>0</v>
      </c>
      <c r="AF77" s="17" t="b" cm="1">
        <f t="array" aca="1" ref="AF77" ca="1">OR(AND(B77=R$48,OR(MAX(D77,S$48)&lt;MIN(E77,U$48),MAX(G77,S$48)&lt;MIN(H77,U$48)),NOT(ISBLANK(S$48)),NOT(ISBLANK(D77:E77)),NOT(ISBLANK(G77:H77))),AND(B77=R$49,OR(MAX(D77,S$49)&lt;MIN(E77,U$49),MAX(G77,S$49)&lt;MIN(H77,U$49)),NOT(ISBLANK(S$49)),NOT(ISBLANK(D77:E77)),NOT(ISBLANK(G77:H77))),AND(B77=R$50,OR(MAX(D77,S$50)&lt;MIN(E77,U$50),MAX(G77,S$50)&lt;MIN(H77,U$50)),NOT(ISBLANK(S$50)),NOT(ISBLANK(D77:E77)),NOT(ISBLANK(G77:H77))),AND(B77=R$51,OR(MAX(D77,S$51)&lt;MIN(E77,U$51),MAX(G77,S$51)&lt;MIN(H77,U$51)),NOT(ISBLANK(S$51)),NOT(ISBLANK(D77:E77)),NOT(ISBLANK(G77:H77))),AND(B77=R$52,OR(MAX(D77,S$52)&lt;MIN(E77,U$52),MAX(G77,S$52)&lt;MIN(H77,U$52)),NOT(ISBLANK(S$52)),NOT(ISBLANK(D77:E77)),NOT(ISBLANK(G77:H77))),AND(B77=R$53,OR(MAX(D77,S$53)&lt;MIN(E77,U$53),MAX(G77,S$53)&lt;MIN(H77,U$53)),NOT(ISBLANK(S$53)),NOT(ISBLANK(D77:E77)),NOT(ISBLANK(G77:H77))),AND(B77=R$54,OR(MAX(D77,S$54)&lt;MIN(E77,U$54),MAX(G77,S$54)&lt;MIN(H77,U$54)),NOT(ISBLANK(S$54)),NOT(ISBLANK(D77:E77)),NOT(ISBLANK(G77:H77))))</f>
        <v>0</v>
      </c>
      <c r="AI77" s="62" t="b">
        <f t="shared" ca="1" si="13"/>
        <v>0</v>
      </c>
      <c r="AK77" s="67">
        <f t="shared" ca="1" si="14"/>
        <v>0</v>
      </c>
      <c r="AL77" s="152"/>
      <c r="AM77" s="68">
        <f t="shared" ca="1" si="6"/>
        <v>0</v>
      </c>
      <c r="AN77" s="46" t="b">
        <f t="shared" ca="1" si="15"/>
        <v>0</v>
      </c>
      <c r="AO77" s="143">
        <f t="shared" si="7"/>
        <v>0</v>
      </c>
      <c r="AP77" s="144">
        <f t="shared" si="8"/>
        <v>0</v>
      </c>
      <c r="AQ77" s="144">
        <f t="shared" si="23"/>
        <v>0</v>
      </c>
      <c r="AR77" s="68">
        <f t="shared" si="23"/>
        <v>0</v>
      </c>
      <c r="AS77" s="46"/>
      <c r="AT77" s="46"/>
      <c r="AU77" s="46"/>
      <c r="AV77" s="46"/>
    </row>
    <row r="78" spans="1:48" s="17" customFormat="1" ht="7.5" customHeight="1" x14ac:dyDescent="0.2">
      <c r="A78" s="69"/>
      <c r="B78" s="73"/>
      <c r="C78" s="69"/>
      <c r="D78" s="69"/>
      <c r="E78" s="69"/>
      <c r="F78" s="69"/>
      <c r="G78" s="69"/>
      <c r="H78" s="69"/>
      <c r="I78" s="73"/>
      <c r="J78" s="73"/>
      <c r="K78" s="69"/>
      <c r="L78" s="69"/>
      <c r="M78" s="69"/>
      <c r="N78" s="69"/>
      <c r="O78" s="69"/>
      <c r="P78" s="69"/>
      <c r="Q78" s="191"/>
      <c r="R78" s="191"/>
      <c r="S78" s="191"/>
      <c r="T78" s="191"/>
      <c r="U78" s="191"/>
      <c r="V78" s="191"/>
      <c r="W78" s="191"/>
      <c r="X78" s="191"/>
      <c r="Y78" s="191"/>
      <c r="AA78" s="22"/>
    </row>
    <row r="79" spans="1:48" s="17" customFormat="1" ht="13.5" customHeight="1" x14ac:dyDescent="0.2">
      <c r="A79" s="69"/>
      <c r="B79" s="73"/>
      <c r="C79" s="69"/>
      <c r="D79" s="69"/>
      <c r="E79" s="69"/>
      <c r="F79" s="69"/>
      <c r="G79" s="69"/>
      <c r="H79" s="69"/>
      <c r="I79" s="187"/>
      <c r="J79" s="188"/>
      <c r="K79" s="188"/>
      <c r="L79" s="189"/>
      <c r="M79" s="244" t="s">
        <v>89</v>
      </c>
      <c r="N79" s="221"/>
      <c r="O79" s="221"/>
      <c r="P79" s="69"/>
      <c r="Q79" s="187"/>
      <c r="R79" s="188"/>
      <c r="S79" s="188"/>
      <c r="T79" s="188"/>
      <c r="U79" s="188"/>
      <c r="V79" s="188"/>
      <c r="W79" s="189"/>
      <c r="X79" s="170" t="s">
        <v>89</v>
      </c>
      <c r="Y79" s="155"/>
      <c r="AA79" s="22"/>
    </row>
    <row r="80" spans="1:48" s="17" customFormat="1" ht="19.5" customHeight="1" x14ac:dyDescent="0.2">
      <c r="A80" s="69"/>
      <c r="B80" s="123"/>
      <c r="C80" s="251"/>
      <c r="D80" s="251"/>
      <c r="E80" s="251"/>
      <c r="F80" s="52"/>
      <c r="G80" s="52"/>
      <c r="H80" s="69"/>
      <c r="I80" s="251"/>
      <c r="J80" s="251"/>
      <c r="K80" s="251"/>
      <c r="L80" s="251"/>
      <c r="M80" s="251"/>
      <c r="N80" s="251"/>
      <c r="O80" s="69"/>
      <c r="P80" s="69"/>
      <c r="Q80" s="52"/>
      <c r="R80" s="52"/>
      <c r="S80" s="52"/>
      <c r="T80" s="52"/>
      <c r="U80" s="52"/>
      <c r="V80" s="52"/>
      <c r="W80" s="52"/>
      <c r="X80" s="52"/>
      <c r="Y80" s="52"/>
      <c r="AA80" s="22"/>
    </row>
    <row r="81" spans="1:47" s="23" customFormat="1" ht="12" customHeight="1" x14ac:dyDescent="0.2">
      <c r="A81" s="124" t="s">
        <v>5</v>
      </c>
      <c r="B81" s="83"/>
      <c r="D81" s="125"/>
      <c r="E81" s="249" t="s">
        <v>32</v>
      </c>
      <c r="F81" s="250"/>
      <c r="G81" s="127" t="s">
        <v>37</v>
      </c>
      <c r="H81" s="125"/>
      <c r="I81" s="126" t="s">
        <v>18</v>
      </c>
      <c r="J81" s="126"/>
      <c r="K81" s="127"/>
      <c r="L81" s="127"/>
      <c r="M81" s="128" t="s">
        <v>32</v>
      </c>
      <c r="N81" s="127" t="s">
        <v>37</v>
      </c>
      <c r="O81" s="127"/>
      <c r="P81" s="127"/>
      <c r="Q81" s="126" t="s">
        <v>31</v>
      </c>
      <c r="R81" s="127"/>
      <c r="S81" s="127"/>
      <c r="T81" s="127"/>
      <c r="U81" s="129"/>
      <c r="V81" s="130" t="s">
        <v>32</v>
      </c>
      <c r="W81" s="129"/>
      <c r="X81" s="129"/>
      <c r="Y81" s="128" t="s">
        <v>37</v>
      </c>
      <c r="AA81" s="55"/>
    </row>
    <row r="82" spans="1:47" s="51" customFormat="1" ht="31.7" customHeight="1" x14ac:dyDescent="0.15">
      <c r="A82" s="252" t="s">
        <v>33</v>
      </c>
      <c r="B82" s="252"/>
      <c r="C82" s="252"/>
      <c r="D82" s="252"/>
      <c r="E82" s="252"/>
      <c r="F82" s="252"/>
      <c r="G82" s="252"/>
      <c r="H82" s="131"/>
      <c r="I82" s="252" t="s">
        <v>40</v>
      </c>
      <c r="J82" s="252"/>
      <c r="K82" s="252"/>
      <c r="L82" s="252"/>
      <c r="M82" s="252"/>
      <c r="N82" s="252"/>
      <c r="O82" s="131"/>
      <c r="P82" s="132"/>
      <c r="Q82" s="252" t="s">
        <v>38</v>
      </c>
      <c r="R82" s="252"/>
      <c r="S82" s="252"/>
      <c r="T82" s="252"/>
      <c r="U82" s="252"/>
      <c r="V82" s="252"/>
      <c r="W82" s="252"/>
      <c r="X82" s="252"/>
      <c r="Y82" s="252"/>
      <c r="AA82" s="56"/>
    </row>
    <row r="83" spans="1:47" s="51" customFormat="1" ht="9" x14ac:dyDescent="0.15">
      <c r="A83" s="247" t="s">
        <v>49</v>
      </c>
      <c r="B83" s="248"/>
      <c r="C83" s="248"/>
      <c r="D83" s="248"/>
      <c r="E83" s="248"/>
      <c r="F83" s="248"/>
      <c r="G83" s="248"/>
      <c r="H83" s="248"/>
      <c r="I83" s="248"/>
      <c r="J83" s="248"/>
      <c r="K83" s="248"/>
      <c r="L83" s="248"/>
      <c r="M83" s="248"/>
      <c r="N83" s="248"/>
      <c r="O83" s="248"/>
      <c r="P83" s="248"/>
      <c r="Q83" s="248"/>
      <c r="R83" s="248"/>
      <c r="S83" s="248"/>
      <c r="T83" s="248"/>
      <c r="U83" s="248"/>
      <c r="V83" s="248"/>
      <c r="W83" s="248"/>
      <c r="X83" s="248"/>
      <c r="Y83" s="248"/>
      <c r="AA83" s="56"/>
    </row>
    <row r="84" spans="1:47" s="51" customFormat="1" ht="18.75" customHeight="1" x14ac:dyDescent="0.15">
      <c r="A84" s="248"/>
      <c r="B84" s="248"/>
      <c r="C84" s="248"/>
      <c r="D84" s="248"/>
      <c r="E84" s="248"/>
      <c r="F84" s="248"/>
      <c r="G84" s="248"/>
      <c r="H84" s="248"/>
      <c r="I84" s="248"/>
      <c r="J84" s="248"/>
      <c r="K84" s="248"/>
      <c r="L84" s="248"/>
      <c r="M84" s="248"/>
      <c r="N84" s="248"/>
      <c r="O84" s="248"/>
      <c r="P84" s="248"/>
      <c r="Q84" s="248"/>
      <c r="R84" s="248"/>
      <c r="S84" s="248"/>
      <c r="T84" s="248"/>
      <c r="U84" s="248"/>
      <c r="V84" s="248"/>
      <c r="W84" s="248"/>
      <c r="X84" s="248"/>
      <c r="Y84" s="248"/>
      <c r="AA84" s="56"/>
    </row>
    <row r="85" spans="1:47" s="17" customFormat="1" ht="15" hidden="1" customHeight="1" x14ac:dyDescent="0.25">
      <c r="B85" s="21"/>
      <c r="C85" s="17" t="s">
        <v>53</v>
      </c>
      <c r="D85"/>
      <c r="G85" s="17">
        <f>YEAR(O43)</f>
        <v>2026</v>
      </c>
      <c r="H85" s="17">
        <f>IF(L43=C85,1,IF(L43=C86,2,IF(L43=C87,3,IF(L43=C88,4,IF(L43=C89,5,IF(L43=C90,6,IF(L43=C91,7,IF(L43=C92,8,IF(L43=C93,9,IF(L43=C94,10,IF(L43=C95,11,IF(L43=C96,12,""))))))))))))</f>
        <v>5</v>
      </c>
      <c r="I85">
        <f ca="1">DAY(EOMONTH(TODAY(),-1)+1)</f>
        <v>1</v>
      </c>
      <c r="K85" s="24">
        <f t="shared" ref="K85:K114" ca="1" si="24">DATE(G$85,H$85,I85)</f>
        <v>46143</v>
      </c>
      <c r="L85" s="17">
        <f ca="1">WEEKDAY(K85,1)</f>
        <v>6</v>
      </c>
      <c r="M85" s="17">
        <f ca="1">IFERROR(L85,"")</f>
        <v>6</v>
      </c>
      <c r="V85" s="175" t="s">
        <v>86</v>
      </c>
      <c r="W85" s="175"/>
      <c r="X85" s="158" t="str">
        <f t="shared" ref="X85:X115" ca="1" si="25">IFERROR(VLOOKUP(K85,V$86:W$147,1,FALSE),"")</f>
        <v/>
      </c>
      <c r="Y85" s="159" t="str">
        <f ca="1">IFERROR(IF(X85=K85,"H",""),"")</f>
        <v/>
      </c>
      <c r="AA85" s="22"/>
      <c r="AU85" s="17" t="s">
        <v>87</v>
      </c>
    </row>
    <row r="86" spans="1:47" s="22" customFormat="1" ht="12.75" hidden="1" x14ac:dyDescent="0.2">
      <c r="B86" s="26"/>
      <c r="C86" s="22" t="s">
        <v>54</v>
      </c>
      <c r="D86" s="27">
        <f ca="1">D87+365</f>
        <v>47594</v>
      </c>
      <c r="E86" s="22">
        <f t="shared" ref="E86:E90" ca="1" si="26">D86</f>
        <v>47594</v>
      </c>
      <c r="H86" s="17"/>
      <c r="I86" s="17">
        <f ca="1">I85+1</f>
        <v>2</v>
      </c>
      <c r="J86" s="17"/>
      <c r="K86" s="24">
        <f t="shared" ca="1" si="24"/>
        <v>46144</v>
      </c>
      <c r="L86" s="17">
        <f t="shared" ref="L86:L87" ca="1" si="27">WEEKDAY(K86,1)</f>
        <v>7</v>
      </c>
      <c r="M86" s="17">
        <f t="shared" ref="M86:M87" ca="1" si="28">IFERROR(L86,"")</f>
        <v>7</v>
      </c>
      <c r="O86" s="17"/>
      <c r="R86" s="172">
        <v>4.1666666666666664E-2</v>
      </c>
      <c r="V86" s="176">
        <v>46023</v>
      </c>
      <c r="W86" s="176"/>
      <c r="X86" s="160" t="str">
        <f t="shared" ca="1" si="25"/>
        <v/>
      </c>
      <c r="Y86" s="161" t="str">
        <f t="shared" ref="Y86:Y115" ca="1" si="29">IFERROR(IF(X86=K86,"H",""),"")</f>
        <v/>
      </c>
      <c r="AU86" s="165">
        <f ca="1">WORKDAY(EOMONTH(K85,0),3,V86:W147)</f>
        <v>46176</v>
      </c>
    </row>
    <row r="87" spans="1:47" ht="11.25" hidden="1" customHeight="1" x14ac:dyDescent="0.25">
      <c r="C87" s="17" t="s">
        <v>55</v>
      </c>
      <c r="D87" s="28">
        <f ca="1">D88+365</f>
        <v>47229</v>
      </c>
      <c r="E87" s="22">
        <f t="shared" ca="1" si="26"/>
        <v>47229</v>
      </c>
      <c r="F87" s="20"/>
      <c r="H87" s="29"/>
      <c r="I87" s="17">
        <f t="shared" ref="I87:I111" ca="1" si="30">I86+1</f>
        <v>3</v>
      </c>
      <c r="J87" s="17"/>
      <c r="K87" s="24">
        <f t="shared" ca="1" si="24"/>
        <v>46145</v>
      </c>
      <c r="L87" s="17">
        <f t="shared" ca="1" si="27"/>
        <v>1</v>
      </c>
      <c r="M87" s="17">
        <f t="shared" ca="1" si="28"/>
        <v>1</v>
      </c>
      <c r="O87" s="30"/>
      <c r="P87" s="30"/>
      <c r="R87" s="172">
        <v>5.2083333333333336E-2</v>
      </c>
      <c r="S87" s="31"/>
      <c r="T87" s="31"/>
      <c r="U87" s="32"/>
      <c r="V87" s="176">
        <v>46041</v>
      </c>
      <c r="W87" s="176"/>
      <c r="X87" s="160" t="str">
        <f t="shared" ca="1" si="25"/>
        <v/>
      </c>
      <c r="Y87" s="161" t="str">
        <f t="shared" ca="1" si="29"/>
        <v/>
      </c>
      <c r="AU87" s="166" t="s">
        <v>88</v>
      </c>
    </row>
    <row r="88" spans="1:47" ht="16.5" hidden="1" customHeight="1" x14ac:dyDescent="0.25">
      <c r="C88" s="17" t="s">
        <v>56</v>
      </c>
      <c r="D88" s="28">
        <f ca="1">D89+365</f>
        <v>46864</v>
      </c>
      <c r="E88" s="22">
        <f t="shared" ca="1" si="26"/>
        <v>46864</v>
      </c>
      <c r="F88" s="33"/>
      <c r="G88" s="33"/>
      <c r="H88" s="33"/>
      <c r="I88" s="17">
        <f t="shared" ca="1" si="30"/>
        <v>4</v>
      </c>
      <c r="J88" s="17"/>
      <c r="K88" s="24">
        <f t="shared" ca="1" si="24"/>
        <v>46146</v>
      </c>
      <c r="L88" s="17">
        <f t="shared" ref="L88:L114" ca="1" si="31">WEEKDAY(K88,1)</f>
        <v>2</v>
      </c>
      <c r="M88" s="17">
        <f t="shared" ref="M88:M114" ca="1" si="32">IFERROR(L88,"")</f>
        <v>2</v>
      </c>
      <c r="O88" s="30"/>
      <c r="P88" s="30"/>
      <c r="R88" s="172">
        <v>6.25E-2</v>
      </c>
      <c r="S88" s="31"/>
      <c r="T88" s="31"/>
      <c r="U88" s="29"/>
      <c r="V88" s="176">
        <v>46066</v>
      </c>
      <c r="W88" s="176"/>
      <c r="X88" s="160" t="str">
        <f t="shared" ca="1" si="25"/>
        <v/>
      </c>
      <c r="Y88" s="161" t="str">
        <f t="shared" ca="1" si="29"/>
        <v/>
      </c>
    </row>
    <row r="89" spans="1:47" ht="16.5" hidden="1" customHeight="1" x14ac:dyDescent="0.25">
      <c r="C89" s="17" t="s">
        <v>57</v>
      </c>
      <c r="D89" s="28">
        <f ca="1">D90+365</f>
        <v>46499</v>
      </c>
      <c r="E89" s="22">
        <f t="shared" ca="1" si="26"/>
        <v>46499</v>
      </c>
      <c r="F89" s="22"/>
      <c r="G89" s="22"/>
      <c r="H89" s="22"/>
      <c r="I89" s="17">
        <f t="shared" ca="1" si="30"/>
        <v>5</v>
      </c>
      <c r="J89" s="17"/>
      <c r="K89" s="24">
        <f t="shared" ca="1" si="24"/>
        <v>46147</v>
      </c>
      <c r="L89" s="17">
        <f t="shared" ca="1" si="31"/>
        <v>3</v>
      </c>
      <c r="M89" s="17">
        <f t="shared" ca="1" si="32"/>
        <v>3</v>
      </c>
      <c r="O89" s="34"/>
      <c r="P89" s="34"/>
      <c r="Q89" s="17"/>
      <c r="R89" s="172">
        <v>7.2916666666666671E-2</v>
      </c>
      <c r="S89" s="17"/>
      <c r="T89" s="17"/>
      <c r="U89" s="19"/>
      <c r="V89" s="176">
        <v>46069</v>
      </c>
      <c r="W89" s="176"/>
      <c r="X89" s="162" t="str">
        <f t="shared" ca="1" si="25"/>
        <v/>
      </c>
      <c r="Y89" s="161" t="str">
        <f t="shared" ca="1" si="29"/>
        <v/>
      </c>
    </row>
    <row r="90" spans="1:47" ht="16.5" hidden="1" customHeight="1" x14ac:dyDescent="0.25">
      <c r="C90" s="17" t="s">
        <v>58</v>
      </c>
      <c r="D90" s="28">
        <f ca="1">TODAY()</f>
        <v>46134</v>
      </c>
      <c r="E90" s="22">
        <f t="shared" ca="1" si="26"/>
        <v>46134</v>
      </c>
      <c r="F90" s="22"/>
      <c r="G90" s="22"/>
      <c r="H90" s="22"/>
      <c r="I90" s="17">
        <f t="shared" ca="1" si="30"/>
        <v>6</v>
      </c>
      <c r="J90" s="17"/>
      <c r="K90" s="24">
        <f t="shared" ca="1" si="24"/>
        <v>46148</v>
      </c>
      <c r="L90" s="17">
        <f t="shared" ca="1" si="31"/>
        <v>4</v>
      </c>
      <c r="M90" s="17">
        <f t="shared" ca="1" si="32"/>
        <v>4</v>
      </c>
      <c r="O90" s="34"/>
      <c r="P90" s="34"/>
      <c r="Q90" s="17"/>
      <c r="R90" s="172">
        <v>8.3333333333333398E-2</v>
      </c>
      <c r="S90" s="17"/>
      <c r="T90" s="17"/>
      <c r="U90" s="19"/>
      <c r="V90" s="176">
        <v>46112</v>
      </c>
      <c r="W90" s="176"/>
      <c r="X90" s="160" t="str">
        <f t="shared" ca="1" si="25"/>
        <v/>
      </c>
      <c r="Y90" s="161" t="str">
        <f t="shared" ca="1" si="29"/>
        <v/>
      </c>
    </row>
    <row r="91" spans="1:47" ht="15.75" hidden="1" x14ac:dyDescent="0.25">
      <c r="C91" s="17" t="s">
        <v>59</v>
      </c>
      <c r="D91" s="28">
        <f ca="1">D90-365</f>
        <v>45769</v>
      </c>
      <c r="E91" s="22">
        <f ca="1">D91</f>
        <v>45769</v>
      </c>
      <c r="F91" s="22"/>
      <c r="G91" s="22"/>
      <c r="H91" s="22"/>
      <c r="I91" s="17">
        <f t="shared" ca="1" si="30"/>
        <v>7</v>
      </c>
      <c r="J91" s="17"/>
      <c r="K91" s="24">
        <f t="shared" ca="1" si="24"/>
        <v>46149</v>
      </c>
      <c r="L91" s="17">
        <f t="shared" ca="1" si="31"/>
        <v>5</v>
      </c>
      <c r="M91" s="17">
        <f t="shared" ca="1" si="32"/>
        <v>5</v>
      </c>
      <c r="O91" s="34"/>
      <c r="P91" s="34"/>
      <c r="Q91" s="17"/>
      <c r="R91" s="172">
        <v>9.3750000000000097E-2</v>
      </c>
      <c r="S91" s="17"/>
      <c r="T91" s="17"/>
      <c r="U91" s="20"/>
      <c r="V91" s="176">
        <v>46167</v>
      </c>
      <c r="W91" s="176"/>
      <c r="X91" s="160" t="str">
        <f t="shared" ca="1" si="25"/>
        <v/>
      </c>
      <c r="Y91" s="161" t="str">
        <f t="shared" ca="1" si="29"/>
        <v/>
      </c>
    </row>
    <row r="92" spans="1:47" ht="15" hidden="1" customHeight="1" x14ac:dyDescent="0.25">
      <c r="C92" s="17" t="s">
        <v>60</v>
      </c>
      <c r="D92" s="17"/>
      <c r="E92" s="22"/>
      <c r="F92" s="22"/>
      <c r="G92" s="22"/>
      <c r="H92" s="22"/>
      <c r="I92" s="17">
        <f t="shared" ca="1" si="30"/>
        <v>8</v>
      </c>
      <c r="J92" s="17"/>
      <c r="K92" s="24">
        <f t="shared" ca="1" si="24"/>
        <v>46150</v>
      </c>
      <c r="L92" s="17">
        <f t="shared" ca="1" si="31"/>
        <v>6</v>
      </c>
      <c r="M92" s="17">
        <f t="shared" ca="1" si="32"/>
        <v>6</v>
      </c>
      <c r="O92" s="34"/>
      <c r="P92" s="34"/>
      <c r="Q92" s="17"/>
      <c r="R92" s="172">
        <v>0.104166666666667</v>
      </c>
      <c r="S92" s="17"/>
      <c r="T92" s="17"/>
      <c r="U92" s="1"/>
      <c r="V92" s="176">
        <v>46192</v>
      </c>
      <c r="W92" s="176"/>
      <c r="X92" s="160" t="str">
        <f t="shared" ca="1" si="25"/>
        <v/>
      </c>
      <c r="Y92" s="161" t="str">
        <f t="shared" ca="1" si="29"/>
        <v/>
      </c>
    </row>
    <row r="93" spans="1:47" ht="13.7" hidden="1" customHeight="1" x14ac:dyDescent="0.25">
      <c r="C93" s="17" t="s">
        <v>61</v>
      </c>
      <c r="E93" s="22"/>
      <c r="F93" s="22"/>
      <c r="G93" s="22"/>
      <c r="H93" s="22"/>
      <c r="I93" s="17">
        <f t="shared" ca="1" si="30"/>
        <v>9</v>
      </c>
      <c r="J93" s="17"/>
      <c r="K93" s="24">
        <f t="shared" ca="1" si="24"/>
        <v>46151</v>
      </c>
      <c r="L93" s="17">
        <f t="shared" ca="1" si="31"/>
        <v>7</v>
      </c>
      <c r="M93" s="17">
        <f t="shared" ca="1" si="32"/>
        <v>7</v>
      </c>
      <c r="O93" s="34"/>
      <c r="P93" s="34"/>
      <c r="Q93" s="17"/>
      <c r="R93" s="172">
        <v>0.114583333333333</v>
      </c>
      <c r="S93" s="17"/>
      <c r="T93" s="17"/>
      <c r="U93" s="1"/>
      <c r="V93" s="176">
        <v>46206</v>
      </c>
      <c r="W93" s="176"/>
      <c r="X93" s="160" t="str">
        <f t="shared" ca="1" si="25"/>
        <v/>
      </c>
      <c r="Y93" s="161" t="str">
        <f t="shared" ca="1" si="29"/>
        <v/>
      </c>
    </row>
    <row r="94" spans="1:47" ht="13.7" hidden="1" customHeight="1" x14ac:dyDescent="0.25">
      <c r="C94" s="17" t="s">
        <v>62</v>
      </c>
      <c r="D94" s="14"/>
      <c r="E94" s="35"/>
      <c r="F94" s="22"/>
      <c r="G94" s="22"/>
      <c r="H94" s="22"/>
      <c r="I94" s="17">
        <f t="shared" ca="1" si="30"/>
        <v>10</v>
      </c>
      <c r="J94" s="17"/>
      <c r="K94" s="24">
        <f t="shared" ca="1" si="24"/>
        <v>46152</v>
      </c>
      <c r="L94" s="17">
        <f t="shared" ca="1" si="31"/>
        <v>1</v>
      </c>
      <c r="M94" s="17">
        <f t="shared" ca="1" si="32"/>
        <v>1</v>
      </c>
      <c r="O94" s="34"/>
      <c r="P94" s="34"/>
      <c r="Q94" s="17"/>
      <c r="R94" s="172">
        <v>0.125</v>
      </c>
      <c r="S94" s="17"/>
      <c r="T94" s="17"/>
      <c r="U94" s="1"/>
      <c r="V94" s="176">
        <v>46272</v>
      </c>
      <c r="W94" s="176"/>
      <c r="X94" s="160" t="str">
        <f t="shared" ca="1" si="25"/>
        <v/>
      </c>
      <c r="Y94" s="161" t="str">
        <f t="shared" ca="1" si="29"/>
        <v/>
      </c>
    </row>
    <row r="95" spans="1:47" ht="15.75" hidden="1" x14ac:dyDescent="0.25">
      <c r="C95" s="17" t="s">
        <v>63</v>
      </c>
      <c r="I95" s="17">
        <f t="shared" ca="1" si="30"/>
        <v>11</v>
      </c>
      <c r="J95" s="17"/>
      <c r="K95" s="24">
        <f t="shared" ca="1" si="24"/>
        <v>46153</v>
      </c>
      <c r="L95" s="17">
        <f t="shared" ca="1" si="31"/>
        <v>2</v>
      </c>
      <c r="M95" s="17">
        <f t="shared" ca="1" si="32"/>
        <v>2</v>
      </c>
      <c r="O95" s="11"/>
      <c r="P95" s="36"/>
      <c r="Q95" s="37"/>
      <c r="R95" s="172">
        <v>0.13541666666666699</v>
      </c>
      <c r="S95" s="37"/>
      <c r="T95" s="37"/>
      <c r="U95" s="1"/>
      <c r="V95" s="176">
        <v>46335</v>
      </c>
      <c r="W95" s="176"/>
      <c r="X95" s="160" t="str">
        <f t="shared" ca="1" si="25"/>
        <v/>
      </c>
      <c r="Y95" s="161" t="str">
        <f t="shared" ca="1" si="29"/>
        <v/>
      </c>
    </row>
    <row r="96" spans="1:47" hidden="1" x14ac:dyDescent="0.25">
      <c r="C96" s="17" t="s">
        <v>64</v>
      </c>
      <c r="E96" s="14"/>
      <c r="I96" s="17">
        <f t="shared" ca="1" si="30"/>
        <v>12</v>
      </c>
      <c r="J96" s="17"/>
      <c r="K96" s="24">
        <f t="shared" ca="1" si="24"/>
        <v>46154</v>
      </c>
      <c r="L96" s="17">
        <f t="shared" ca="1" si="31"/>
        <v>3</v>
      </c>
      <c r="M96" s="17">
        <f t="shared" ca="1" si="32"/>
        <v>3</v>
      </c>
      <c r="R96" s="172">
        <v>0.14583333333333401</v>
      </c>
      <c r="V96" s="176">
        <v>46352</v>
      </c>
      <c r="W96" s="176"/>
      <c r="X96" s="160" t="str">
        <f t="shared" ca="1" si="25"/>
        <v/>
      </c>
      <c r="Y96" s="161" t="str">
        <f t="shared" ca="1" si="29"/>
        <v/>
      </c>
    </row>
    <row r="97" spans="3:25" ht="15.75" hidden="1" customHeight="1" x14ac:dyDescent="0.25">
      <c r="I97" s="17">
        <f t="shared" ca="1" si="30"/>
        <v>13</v>
      </c>
      <c r="J97" s="17"/>
      <c r="K97" s="24">
        <f t="shared" ca="1" si="24"/>
        <v>46155</v>
      </c>
      <c r="L97" s="17">
        <f t="shared" ca="1" si="31"/>
        <v>4</v>
      </c>
      <c r="M97" s="17">
        <f t="shared" ca="1" si="32"/>
        <v>4</v>
      </c>
      <c r="R97" s="172">
        <v>0.15625</v>
      </c>
      <c r="V97" s="176">
        <v>46353</v>
      </c>
      <c r="W97" s="176"/>
      <c r="X97" s="160" t="str">
        <f t="shared" ca="1" si="25"/>
        <v/>
      </c>
      <c r="Y97" s="161" t="str">
        <f t="shared" ca="1" si="29"/>
        <v/>
      </c>
    </row>
    <row r="98" spans="3:25" ht="17.25" hidden="1" customHeight="1" x14ac:dyDescent="0.25">
      <c r="I98" s="17">
        <f t="shared" ca="1" si="30"/>
        <v>14</v>
      </c>
      <c r="J98" s="17"/>
      <c r="K98" s="24">
        <f t="shared" ca="1" si="24"/>
        <v>46156</v>
      </c>
      <c r="L98" s="17">
        <f t="shared" ca="1" si="31"/>
        <v>5</v>
      </c>
      <c r="M98" s="17">
        <f t="shared" ca="1" si="32"/>
        <v>5</v>
      </c>
      <c r="O98" s="37"/>
      <c r="P98" s="37"/>
      <c r="Q98" s="37"/>
      <c r="R98" s="172">
        <v>0.16666666666666699</v>
      </c>
      <c r="S98" s="37"/>
      <c r="T98" s="37"/>
      <c r="U98" s="37"/>
      <c r="V98" s="174">
        <v>46380</v>
      </c>
      <c r="W98" s="174"/>
      <c r="X98" s="160" t="str">
        <f t="shared" ca="1" si="25"/>
        <v/>
      </c>
      <c r="Y98" s="161" t="str">
        <f t="shared" ca="1" si="29"/>
        <v/>
      </c>
    </row>
    <row r="99" spans="3:25" ht="12" hidden="1" customHeight="1" x14ac:dyDescent="0.25">
      <c r="I99" s="17">
        <f t="shared" ca="1" si="30"/>
        <v>15</v>
      </c>
      <c r="J99" s="17"/>
      <c r="K99" s="24">
        <f t="shared" ca="1" si="24"/>
        <v>46157</v>
      </c>
      <c r="L99" s="17">
        <f t="shared" ca="1" si="31"/>
        <v>6</v>
      </c>
      <c r="M99" s="17">
        <f t="shared" ca="1" si="32"/>
        <v>6</v>
      </c>
      <c r="R99" s="172">
        <v>0.17708333333333401</v>
      </c>
      <c r="V99" s="174">
        <v>46381</v>
      </c>
      <c r="W99" s="174"/>
      <c r="X99" s="160" t="str">
        <f t="shared" ca="1" si="25"/>
        <v/>
      </c>
      <c r="Y99" s="161" t="str">
        <f t="shared" ca="1" si="29"/>
        <v/>
      </c>
    </row>
    <row r="100" spans="3:25" ht="15.75" hidden="1" customHeight="1" x14ac:dyDescent="0.25">
      <c r="C100" s="11"/>
      <c r="I100" s="17">
        <f t="shared" ca="1" si="30"/>
        <v>16</v>
      </c>
      <c r="J100" s="17"/>
      <c r="K100" s="24">
        <f t="shared" ca="1" si="24"/>
        <v>46158</v>
      </c>
      <c r="L100" s="17">
        <f t="shared" ca="1" si="31"/>
        <v>7</v>
      </c>
      <c r="M100" s="17">
        <f t="shared" ca="1" si="32"/>
        <v>7</v>
      </c>
      <c r="R100" s="172">
        <v>0.1875</v>
      </c>
      <c r="V100" s="174">
        <v>46384</v>
      </c>
      <c r="W100" s="174"/>
      <c r="X100" s="160" t="str">
        <f t="shared" ca="1" si="25"/>
        <v/>
      </c>
      <c r="Y100" s="161" t="str">
        <f t="shared" ca="1" si="29"/>
        <v/>
      </c>
    </row>
    <row r="101" spans="3:25" ht="15.75" hidden="1" customHeight="1" x14ac:dyDescent="0.25">
      <c r="C101" s="11"/>
      <c r="I101" s="17">
        <f t="shared" ca="1" si="30"/>
        <v>17</v>
      </c>
      <c r="J101" s="17"/>
      <c r="K101" s="24">
        <f t="shared" ca="1" si="24"/>
        <v>46159</v>
      </c>
      <c r="L101" s="17">
        <f t="shared" ca="1" si="31"/>
        <v>1</v>
      </c>
      <c r="M101" s="17">
        <f t="shared" ca="1" si="32"/>
        <v>1</v>
      </c>
      <c r="R101" s="172">
        <v>0.19791666666666699</v>
      </c>
      <c r="V101" s="174">
        <v>46385</v>
      </c>
      <c r="W101" s="174"/>
      <c r="X101" s="160" t="str">
        <f t="shared" ca="1" si="25"/>
        <v/>
      </c>
      <c r="Y101" s="161" t="str">
        <f t="shared" ca="1" si="29"/>
        <v/>
      </c>
    </row>
    <row r="102" spans="3:25" ht="15.75" hidden="1" customHeight="1" x14ac:dyDescent="0.25">
      <c r="I102" s="17">
        <f t="shared" ca="1" si="30"/>
        <v>18</v>
      </c>
      <c r="J102" s="17"/>
      <c r="K102" s="24">
        <f t="shared" ca="1" si="24"/>
        <v>46160</v>
      </c>
      <c r="L102" s="17">
        <f t="shared" ca="1" si="31"/>
        <v>2</v>
      </c>
      <c r="M102" s="17">
        <f t="shared" ca="1" si="32"/>
        <v>2</v>
      </c>
      <c r="R102" s="172">
        <v>0.20833333333333401</v>
      </c>
      <c r="V102" s="174">
        <v>46386</v>
      </c>
      <c r="W102" s="174"/>
      <c r="X102" s="160" t="str">
        <f t="shared" ca="1" si="25"/>
        <v/>
      </c>
      <c r="Y102" s="161" t="str">
        <f t="shared" ca="1" si="29"/>
        <v/>
      </c>
    </row>
    <row r="103" spans="3:25" ht="15.75" hidden="1" customHeight="1" x14ac:dyDescent="0.25">
      <c r="I103" s="17">
        <f t="shared" ca="1" si="30"/>
        <v>19</v>
      </c>
      <c r="J103" s="17"/>
      <c r="K103" s="24">
        <f t="shared" ca="1" si="24"/>
        <v>46161</v>
      </c>
      <c r="L103" s="17">
        <f t="shared" ca="1" si="31"/>
        <v>3</v>
      </c>
      <c r="M103" s="17">
        <f t="shared" ca="1" si="32"/>
        <v>3</v>
      </c>
      <c r="R103" s="172">
        <v>0.21875</v>
      </c>
      <c r="V103" s="174">
        <v>46387</v>
      </c>
      <c r="W103" s="174"/>
      <c r="X103" s="160" t="str">
        <f t="shared" ca="1" si="25"/>
        <v/>
      </c>
      <c r="Y103" s="161" t="str">
        <f t="shared" ca="1" si="29"/>
        <v/>
      </c>
    </row>
    <row r="104" spans="3:25" hidden="1" x14ac:dyDescent="0.25">
      <c r="I104" s="17">
        <f t="shared" ca="1" si="30"/>
        <v>20</v>
      </c>
      <c r="J104" s="17"/>
      <c r="K104" s="24">
        <f t="shared" ca="1" si="24"/>
        <v>46162</v>
      </c>
      <c r="L104" s="17">
        <f t="shared" ca="1" si="31"/>
        <v>4</v>
      </c>
      <c r="M104" s="17">
        <f t="shared" ca="1" si="32"/>
        <v>4</v>
      </c>
      <c r="R104" s="172">
        <v>0.22916666666666699</v>
      </c>
      <c r="V104" s="174">
        <v>46388</v>
      </c>
      <c r="W104" s="174"/>
      <c r="X104" s="160" t="str">
        <f t="shared" ca="1" si="25"/>
        <v/>
      </c>
      <c r="Y104" s="161" t="str">
        <f t="shared" ca="1" si="29"/>
        <v/>
      </c>
    </row>
    <row r="105" spans="3:25" hidden="1" x14ac:dyDescent="0.25">
      <c r="I105" s="17">
        <f t="shared" ca="1" si="30"/>
        <v>21</v>
      </c>
      <c r="J105" s="17"/>
      <c r="K105" s="24">
        <f t="shared" ca="1" si="24"/>
        <v>46163</v>
      </c>
      <c r="L105" s="17">
        <f t="shared" ca="1" si="31"/>
        <v>5</v>
      </c>
      <c r="M105" s="17">
        <f t="shared" ca="1" si="32"/>
        <v>5</v>
      </c>
      <c r="R105" s="172">
        <v>0.23958333333333401</v>
      </c>
      <c r="V105" s="174">
        <v>46405</v>
      </c>
      <c r="W105" s="174"/>
      <c r="X105" s="160" t="str">
        <f t="shared" ca="1" si="25"/>
        <v/>
      </c>
      <c r="Y105" s="161" t="str">
        <f t="shared" ca="1" si="29"/>
        <v/>
      </c>
    </row>
    <row r="106" spans="3:25" hidden="1" x14ac:dyDescent="0.25">
      <c r="I106" s="17">
        <f t="shared" ca="1" si="30"/>
        <v>22</v>
      </c>
      <c r="J106" s="17"/>
      <c r="K106" s="24">
        <f t="shared" ca="1" si="24"/>
        <v>46164</v>
      </c>
      <c r="L106" s="17">
        <f t="shared" ca="1" si="31"/>
        <v>6</v>
      </c>
      <c r="M106" s="17">
        <f t="shared" ca="1" si="32"/>
        <v>6</v>
      </c>
      <c r="R106" s="172">
        <v>0.25</v>
      </c>
      <c r="V106" s="174">
        <v>46430</v>
      </c>
      <c r="W106" s="174"/>
      <c r="X106" s="160" t="str">
        <f t="shared" ca="1" si="25"/>
        <v/>
      </c>
      <c r="Y106" s="161" t="str">
        <f t="shared" ca="1" si="29"/>
        <v/>
      </c>
    </row>
    <row r="107" spans="3:25" hidden="1" x14ac:dyDescent="0.25">
      <c r="I107" s="17">
        <f t="shared" ca="1" si="30"/>
        <v>23</v>
      </c>
      <c r="J107" s="17"/>
      <c r="K107" s="24">
        <f t="shared" ca="1" si="24"/>
        <v>46165</v>
      </c>
      <c r="L107" s="17">
        <f t="shared" ca="1" si="31"/>
        <v>7</v>
      </c>
      <c r="M107" s="17">
        <f t="shared" ca="1" si="32"/>
        <v>7</v>
      </c>
      <c r="R107" s="172">
        <v>0.26041666666666702</v>
      </c>
      <c r="V107" s="174">
        <v>46433</v>
      </c>
      <c r="W107" s="174"/>
      <c r="X107" s="160" t="str">
        <f t="shared" ca="1" si="25"/>
        <v/>
      </c>
      <c r="Y107" s="161" t="str">
        <f t="shared" ca="1" si="29"/>
        <v/>
      </c>
    </row>
    <row r="108" spans="3:25" hidden="1" x14ac:dyDescent="0.25">
      <c r="I108" s="17">
        <f t="shared" ca="1" si="30"/>
        <v>24</v>
      </c>
      <c r="J108" s="17"/>
      <c r="K108" s="24">
        <f t="shared" ca="1" si="24"/>
        <v>46166</v>
      </c>
      <c r="L108" s="17">
        <f t="shared" ca="1" si="31"/>
        <v>1</v>
      </c>
      <c r="M108" s="17">
        <f t="shared" ca="1" si="32"/>
        <v>1</v>
      </c>
      <c r="R108" s="172">
        <v>0.27083333333333398</v>
      </c>
      <c r="V108" s="174">
        <v>46477</v>
      </c>
      <c r="W108" s="174"/>
      <c r="X108" s="160" t="str">
        <f t="shared" ca="1" si="25"/>
        <v/>
      </c>
      <c r="Y108" s="161" t="str">
        <f t="shared" ca="1" si="29"/>
        <v/>
      </c>
    </row>
    <row r="109" spans="3:25" hidden="1" x14ac:dyDescent="0.25">
      <c r="I109" s="17">
        <f t="shared" ca="1" si="30"/>
        <v>25</v>
      </c>
      <c r="J109" s="17"/>
      <c r="K109" s="24">
        <f t="shared" ca="1" si="24"/>
        <v>46167</v>
      </c>
      <c r="L109" s="17">
        <f t="shared" ca="1" si="31"/>
        <v>2</v>
      </c>
      <c r="M109" s="17">
        <f t="shared" ca="1" si="32"/>
        <v>2</v>
      </c>
      <c r="R109" s="172">
        <v>0.28125</v>
      </c>
      <c r="V109" s="174">
        <v>46538</v>
      </c>
      <c r="W109" s="174"/>
      <c r="X109" s="160">
        <f t="shared" ca="1" si="25"/>
        <v>46167</v>
      </c>
      <c r="Y109" s="161" t="str">
        <f t="shared" ca="1" si="29"/>
        <v>H</v>
      </c>
    </row>
    <row r="110" spans="3:25" hidden="1" x14ac:dyDescent="0.25">
      <c r="I110" s="17">
        <f t="shared" ca="1" si="30"/>
        <v>26</v>
      </c>
      <c r="J110" s="17"/>
      <c r="K110" s="24">
        <f t="shared" ca="1" si="24"/>
        <v>46168</v>
      </c>
      <c r="L110" s="17">
        <f t="shared" ca="1" si="31"/>
        <v>3</v>
      </c>
      <c r="M110" s="17">
        <f t="shared" ca="1" si="32"/>
        <v>3</v>
      </c>
      <c r="R110" s="172">
        <v>0.29166666666666702</v>
      </c>
      <c r="V110" s="174">
        <v>46556</v>
      </c>
      <c r="W110" s="174"/>
      <c r="X110" s="160" t="str">
        <f t="shared" ca="1" si="25"/>
        <v/>
      </c>
      <c r="Y110" s="161" t="str">
        <f t="shared" ca="1" si="29"/>
        <v/>
      </c>
    </row>
    <row r="111" spans="3:25" hidden="1" x14ac:dyDescent="0.25">
      <c r="I111" s="17">
        <f t="shared" ca="1" si="30"/>
        <v>27</v>
      </c>
      <c r="J111" s="17"/>
      <c r="K111" s="24">
        <f t="shared" ca="1" si="24"/>
        <v>46169</v>
      </c>
      <c r="L111" s="17">
        <f t="shared" ca="1" si="31"/>
        <v>4</v>
      </c>
      <c r="M111" s="17">
        <f t="shared" ca="1" si="32"/>
        <v>4</v>
      </c>
      <c r="R111" s="172">
        <v>0.30208333333333398</v>
      </c>
      <c r="V111" s="174">
        <v>46573</v>
      </c>
      <c r="W111" s="174"/>
      <c r="X111" s="160" t="str">
        <f t="shared" ca="1" si="25"/>
        <v/>
      </c>
      <c r="Y111" s="161" t="str">
        <f t="shared" ca="1" si="29"/>
        <v/>
      </c>
    </row>
    <row r="112" spans="3:25" hidden="1" x14ac:dyDescent="0.25">
      <c r="I112" s="17">
        <f ca="1">I111+1</f>
        <v>28</v>
      </c>
      <c r="J112" s="17"/>
      <c r="K112" s="24">
        <f t="shared" ca="1" si="24"/>
        <v>46170</v>
      </c>
      <c r="L112" s="17">
        <f t="shared" ca="1" si="31"/>
        <v>5</v>
      </c>
      <c r="M112" s="17">
        <f t="shared" ca="1" si="32"/>
        <v>5</v>
      </c>
      <c r="R112" s="172">
        <v>0.3125</v>
      </c>
      <c r="V112" s="174">
        <v>46636</v>
      </c>
      <c r="W112" s="174"/>
      <c r="X112" s="160" t="str">
        <f t="shared" ca="1" si="25"/>
        <v/>
      </c>
      <c r="Y112" s="161" t="str">
        <f t="shared" ca="1" si="29"/>
        <v/>
      </c>
    </row>
    <row r="113" spans="3:25" hidden="1" x14ac:dyDescent="0.25">
      <c r="I113" s="17">
        <f t="shared" ref="I113:I114" ca="1" si="33">IF(C75="XXXX","",C75)</f>
        <v>29</v>
      </c>
      <c r="J113" s="17"/>
      <c r="K113" s="24">
        <f t="shared" ca="1" si="24"/>
        <v>46171</v>
      </c>
      <c r="L113" s="17">
        <f t="shared" ca="1" si="31"/>
        <v>6</v>
      </c>
      <c r="M113" s="17">
        <f t="shared" ca="1" si="32"/>
        <v>6</v>
      </c>
      <c r="R113" s="172">
        <v>0.32291666666666702</v>
      </c>
      <c r="V113" s="174">
        <v>46703</v>
      </c>
      <c r="W113" s="174"/>
      <c r="X113" s="160" t="str">
        <f t="shared" ca="1" si="25"/>
        <v/>
      </c>
      <c r="Y113" s="161" t="str">
        <f t="shared" ca="1" si="29"/>
        <v/>
      </c>
    </row>
    <row r="114" spans="3:25" hidden="1" x14ac:dyDescent="0.25">
      <c r="I114" s="17">
        <f t="shared" ca="1" si="33"/>
        <v>30</v>
      </c>
      <c r="J114" s="17"/>
      <c r="K114" s="24">
        <f t="shared" ca="1" si="24"/>
        <v>46172</v>
      </c>
      <c r="L114" s="17">
        <f t="shared" ca="1" si="31"/>
        <v>7</v>
      </c>
      <c r="M114" s="17">
        <f t="shared" ca="1" si="32"/>
        <v>7</v>
      </c>
      <c r="R114" s="172">
        <v>0.33333333333333398</v>
      </c>
      <c r="V114" s="174">
        <v>46716</v>
      </c>
      <c r="W114" s="174"/>
      <c r="X114" s="160" t="str">
        <f t="shared" ca="1" si="25"/>
        <v/>
      </c>
      <c r="Y114" s="161" t="str">
        <f t="shared" ca="1" si="29"/>
        <v/>
      </c>
    </row>
    <row r="115" spans="3:25" hidden="1" x14ac:dyDescent="0.25">
      <c r="I115" s="17">
        <f ca="1">IF(C77="XXXX","",C77)</f>
        <v>31</v>
      </c>
      <c r="J115" s="17"/>
      <c r="K115" s="24">
        <f t="shared" ref="K115" ca="1" si="34">DATE(G$85,H$85,I115)</f>
        <v>46173</v>
      </c>
      <c r="L115" s="17">
        <f t="shared" ref="L115" ca="1" si="35">WEEKDAY(K115,1)</f>
        <v>1</v>
      </c>
      <c r="M115" s="17">
        <f t="shared" ref="M115" ca="1" si="36">IFERROR(L115,"")</f>
        <v>1</v>
      </c>
      <c r="R115" s="172">
        <v>0.34375</v>
      </c>
      <c r="V115" s="174">
        <v>46717</v>
      </c>
      <c r="W115" s="174"/>
      <c r="X115" s="163" t="str">
        <f t="shared" ca="1" si="25"/>
        <v/>
      </c>
      <c r="Y115" s="164" t="str">
        <f t="shared" ca="1" si="29"/>
        <v/>
      </c>
    </row>
    <row r="116" spans="3:25" hidden="1" x14ac:dyDescent="0.25">
      <c r="R116" s="172">
        <v>0.35416666666666702</v>
      </c>
      <c r="V116" s="174">
        <v>46744</v>
      </c>
      <c r="W116" s="174"/>
    </row>
    <row r="117" spans="3:25" ht="12.75" hidden="1" customHeight="1" x14ac:dyDescent="0.25">
      <c r="R117" s="172">
        <v>0.36458333333333398</v>
      </c>
      <c r="V117" s="174">
        <v>46745</v>
      </c>
      <c r="W117" s="174"/>
    </row>
    <row r="118" spans="3:25" hidden="1" x14ac:dyDescent="0.25">
      <c r="K118" s="17"/>
      <c r="R118" s="172">
        <v>0.375</v>
      </c>
      <c r="V118" s="174">
        <v>46748</v>
      </c>
      <c r="W118" s="174"/>
    </row>
    <row r="119" spans="3:25" hidden="1" x14ac:dyDescent="0.25">
      <c r="K119" s="17"/>
      <c r="R119" s="172">
        <v>0.38541666666666702</v>
      </c>
      <c r="V119" s="174">
        <v>46749</v>
      </c>
      <c r="W119" s="174"/>
    </row>
    <row r="120" spans="3:25" hidden="1" x14ac:dyDescent="0.25">
      <c r="K120" s="17"/>
      <c r="R120" s="172">
        <v>0.39583333333333398</v>
      </c>
      <c r="V120" s="174">
        <v>46750</v>
      </c>
      <c r="W120" s="174"/>
    </row>
    <row r="121" spans="3:25" hidden="1" x14ac:dyDescent="0.25">
      <c r="K121" s="17"/>
      <c r="R121" s="172">
        <v>0.40625</v>
      </c>
      <c r="V121" s="174">
        <v>46751</v>
      </c>
      <c r="W121" s="174"/>
    </row>
    <row r="122" spans="3:25" hidden="1" x14ac:dyDescent="0.25">
      <c r="R122" s="172">
        <v>0.41666666666666702</v>
      </c>
      <c r="V122" s="174">
        <v>46752</v>
      </c>
      <c r="W122" s="174"/>
    </row>
    <row r="123" spans="3:25" hidden="1" x14ac:dyDescent="0.25">
      <c r="R123" s="172">
        <v>0.42708333333333398</v>
      </c>
      <c r="V123" s="174">
        <v>46755</v>
      </c>
      <c r="W123" s="174"/>
    </row>
    <row r="124" spans="3:25" hidden="1" x14ac:dyDescent="0.25">
      <c r="R124" s="172">
        <v>0.4375</v>
      </c>
      <c r="V124" s="174">
        <v>46769</v>
      </c>
      <c r="W124" s="174"/>
    </row>
    <row r="125" spans="3:25" hidden="1" x14ac:dyDescent="0.25">
      <c r="C125" s="17"/>
      <c r="D125" s="17"/>
      <c r="R125" s="172">
        <v>0.44791666666666702</v>
      </c>
      <c r="V125" s="174">
        <v>46801</v>
      </c>
      <c r="W125" s="174"/>
    </row>
    <row r="126" spans="3:25" hidden="1" x14ac:dyDescent="0.25">
      <c r="R126" s="172">
        <v>0.45833333333333398</v>
      </c>
      <c r="V126" s="174">
        <v>46804</v>
      </c>
      <c r="W126" s="174"/>
    </row>
    <row r="127" spans="3:25" hidden="1" x14ac:dyDescent="0.25">
      <c r="R127" s="172">
        <v>0.468750000000001</v>
      </c>
      <c r="V127" s="174">
        <v>46843</v>
      </c>
      <c r="W127" s="174"/>
    </row>
    <row r="128" spans="3:25" hidden="1" x14ac:dyDescent="0.25">
      <c r="R128" s="172">
        <v>0.47916666666666702</v>
      </c>
      <c r="V128" s="174">
        <v>46902</v>
      </c>
      <c r="W128" s="174"/>
    </row>
    <row r="129" spans="18:23" hidden="1" x14ac:dyDescent="0.25">
      <c r="R129" s="172">
        <v>0.48958333333333398</v>
      </c>
      <c r="V129" s="174">
        <v>46923</v>
      </c>
      <c r="W129" s="174"/>
    </row>
    <row r="130" spans="18:23" hidden="1" x14ac:dyDescent="0.25">
      <c r="R130" s="172">
        <v>0.500000000000001</v>
      </c>
      <c r="V130" s="174">
        <v>46938</v>
      </c>
      <c r="W130" s="174"/>
    </row>
    <row r="131" spans="18:23" hidden="1" x14ac:dyDescent="0.25">
      <c r="R131" s="172">
        <v>0.51041666666666696</v>
      </c>
      <c r="V131" s="174">
        <v>47000</v>
      </c>
      <c r="W131" s="174"/>
    </row>
    <row r="132" spans="18:23" hidden="1" x14ac:dyDescent="0.25">
      <c r="R132" s="172">
        <v>0.52083333333333404</v>
      </c>
      <c r="V132" s="174">
        <v>47067</v>
      </c>
      <c r="W132" s="174"/>
    </row>
    <row r="133" spans="18:23" hidden="1" x14ac:dyDescent="0.25">
      <c r="R133" s="172">
        <v>0.531250000000001</v>
      </c>
      <c r="V133" s="174">
        <v>47080</v>
      </c>
      <c r="W133" s="174"/>
    </row>
    <row r="134" spans="18:23" hidden="1" x14ac:dyDescent="0.25">
      <c r="R134" s="172">
        <v>0.54166666666666696</v>
      </c>
      <c r="V134" s="174">
        <v>47081</v>
      </c>
      <c r="W134" s="174"/>
    </row>
    <row r="135" spans="18:23" hidden="1" x14ac:dyDescent="0.25">
      <c r="R135" s="172">
        <v>0.55208333333333404</v>
      </c>
      <c r="V135" s="174">
        <v>47109</v>
      </c>
      <c r="W135" s="174"/>
    </row>
    <row r="136" spans="18:23" hidden="1" x14ac:dyDescent="0.25">
      <c r="R136" s="172">
        <v>0.562500000000001</v>
      </c>
      <c r="V136" s="174">
        <v>47112</v>
      </c>
      <c r="W136" s="174"/>
    </row>
    <row r="137" spans="18:23" hidden="1" x14ac:dyDescent="0.25">
      <c r="R137" s="172">
        <v>0.57291666666666696</v>
      </c>
      <c r="V137" s="174">
        <v>47113</v>
      </c>
      <c r="W137" s="174"/>
    </row>
    <row r="138" spans="18:23" hidden="1" x14ac:dyDescent="0.25">
      <c r="R138" s="172">
        <v>0.58333333333333404</v>
      </c>
      <c r="V138" s="174">
        <v>47114</v>
      </c>
      <c r="W138" s="174"/>
    </row>
    <row r="139" spans="18:23" hidden="1" x14ac:dyDescent="0.25">
      <c r="R139" s="172">
        <v>0.593750000000001</v>
      </c>
      <c r="V139" s="174">
        <v>47115</v>
      </c>
      <c r="W139" s="174"/>
    </row>
    <row r="140" spans="18:23" hidden="1" x14ac:dyDescent="0.25">
      <c r="R140" s="172">
        <v>0.60416666666666696</v>
      </c>
      <c r="V140" s="174">
        <v>47116</v>
      </c>
      <c r="W140" s="174"/>
    </row>
    <row r="141" spans="18:23" hidden="1" x14ac:dyDescent="0.25">
      <c r="R141" s="172">
        <v>0.61458333333333404</v>
      </c>
      <c r="V141" s="174">
        <v>47119</v>
      </c>
      <c r="W141" s="174"/>
    </row>
    <row r="142" spans="18:23" hidden="1" x14ac:dyDescent="0.25">
      <c r="R142" s="172">
        <v>0.625000000000001</v>
      </c>
      <c r="V142" s="174">
        <v>47133</v>
      </c>
      <c r="W142" s="174"/>
    </row>
    <row r="143" spans="18:23" hidden="1" x14ac:dyDescent="0.25">
      <c r="R143" s="172">
        <v>0.63541666666666696</v>
      </c>
      <c r="V143" s="174">
        <v>47165</v>
      </c>
      <c r="W143" s="174"/>
    </row>
    <row r="144" spans="18:23" hidden="1" x14ac:dyDescent="0.25">
      <c r="R144" s="172">
        <v>0.64583333333333404</v>
      </c>
      <c r="V144" s="174">
        <v>47168</v>
      </c>
      <c r="W144" s="174"/>
    </row>
    <row r="145" spans="18:23" hidden="1" x14ac:dyDescent="0.25">
      <c r="R145" s="172">
        <v>0.656250000000001</v>
      </c>
      <c r="V145" s="174">
        <v>47207</v>
      </c>
      <c r="W145" s="174"/>
    </row>
    <row r="146" spans="18:23" hidden="1" x14ac:dyDescent="0.25">
      <c r="R146" s="172">
        <v>0.66666666666666696</v>
      </c>
      <c r="V146" s="174">
        <v>47266</v>
      </c>
      <c r="W146" s="174"/>
    </row>
    <row r="147" spans="18:23" hidden="1" x14ac:dyDescent="0.25">
      <c r="R147" s="172">
        <v>0.67708333333333404</v>
      </c>
      <c r="V147" s="174">
        <v>47288</v>
      </c>
      <c r="W147" s="174"/>
    </row>
    <row r="148" spans="18:23" hidden="1" x14ac:dyDescent="0.25">
      <c r="R148" s="172">
        <v>0.687500000000001</v>
      </c>
      <c r="V148" s="174"/>
      <c r="W148" s="174"/>
    </row>
    <row r="149" spans="18:23" hidden="1" x14ac:dyDescent="0.25">
      <c r="R149" s="172">
        <v>0.69791666666666696</v>
      </c>
      <c r="V149" s="174"/>
      <c r="W149" s="174"/>
    </row>
    <row r="150" spans="18:23" hidden="1" x14ac:dyDescent="0.25">
      <c r="R150" s="172">
        <v>0.70833333333333404</v>
      </c>
      <c r="V150" s="174"/>
      <c r="W150" s="174"/>
    </row>
    <row r="151" spans="18:23" hidden="1" x14ac:dyDescent="0.25">
      <c r="R151" s="172">
        <v>0.718750000000001</v>
      </c>
      <c r="V151" s="174"/>
      <c r="W151" s="174"/>
    </row>
    <row r="152" spans="18:23" hidden="1" x14ac:dyDescent="0.25">
      <c r="R152" s="172">
        <v>0.72916666666666696</v>
      </c>
      <c r="V152" s="174"/>
      <c r="W152" s="174"/>
    </row>
    <row r="153" spans="18:23" hidden="1" x14ac:dyDescent="0.25">
      <c r="R153" s="172">
        <v>0.73958333333333404</v>
      </c>
      <c r="V153" s="174"/>
      <c r="W153" s="174"/>
    </row>
    <row r="154" spans="18:23" hidden="1" x14ac:dyDescent="0.25">
      <c r="R154" s="172">
        <v>0.750000000000001</v>
      </c>
      <c r="V154" s="174"/>
      <c r="W154" s="174"/>
    </row>
    <row r="155" spans="18:23" hidden="1" x14ac:dyDescent="0.25">
      <c r="R155" s="172">
        <v>0.76041666666666696</v>
      </c>
      <c r="V155" s="174"/>
      <c r="W155" s="174"/>
    </row>
    <row r="156" spans="18:23" hidden="1" x14ac:dyDescent="0.25">
      <c r="R156" s="172">
        <v>0.77083333333333404</v>
      </c>
      <c r="V156" s="174"/>
      <c r="W156" s="174"/>
    </row>
    <row r="157" spans="18:23" hidden="1" x14ac:dyDescent="0.25">
      <c r="R157" s="172">
        <v>0.781250000000001</v>
      </c>
      <c r="V157" s="174"/>
      <c r="W157" s="174"/>
    </row>
    <row r="158" spans="18:23" hidden="1" x14ac:dyDescent="0.25">
      <c r="R158" s="172">
        <v>0.79166666666666696</v>
      </c>
      <c r="V158" s="174"/>
      <c r="W158" s="174"/>
    </row>
    <row r="159" spans="18:23" hidden="1" x14ac:dyDescent="0.25">
      <c r="R159" s="172">
        <v>0.80208333333333404</v>
      </c>
      <c r="V159" s="174"/>
      <c r="W159" s="174"/>
    </row>
    <row r="160" spans="18:23" hidden="1" x14ac:dyDescent="0.25">
      <c r="R160" s="172">
        <v>0.812500000000001</v>
      </c>
      <c r="V160" s="174"/>
      <c r="W160" s="174"/>
    </row>
    <row r="161" spans="18:23" hidden="1" x14ac:dyDescent="0.25">
      <c r="R161" s="172">
        <v>0.82291666666666696</v>
      </c>
      <c r="V161" s="174"/>
      <c r="W161" s="174"/>
    </row>
    <row r="162" spans="18:23" hidden="1" x14ac:dyDescent="0.25">
      <c r="R162" s="172">
        <v>0.83333333333333404</v>
      </c>
      <c r="V162" s="174"/>
      <c r="W162" s="174"/>
    </row>
    <row r="163" spans="18:23" hidden="1" x14ac:dyDescent="0.25">
      <c r="R163" s="172">
        <v>0.843750000000001</v>
      </c>
      <c r="V163" s="174"/>
      <c r="W163" s="174"/>
    </row>
    <row r="164" spans="18:23" hidden="1" x14ac:dyDescent="0.25">
      <c r="R164" s="172">
        <v>0.85416666666666696</v>
      </c>
      <c r="V164" s="174"/>
      <c r="W164" s="174"/>
    </row>
    <row r="165" spans="18:23" hidden="1" x14ac:dyDescent="0.25">
      <c r="R165" s="172">
        <v>0.86458333333333404</v>
      </c>
      <c r="V165" s="174"/>
      <c r="W165" s="174"/>
    </row>
    <row r="166" spans="18:23" hidden="1" x14ac:dyDescent="0.25">
      <c r="R166" s="172">
        <v>0.875000000000001</v>
      </c>
      <c r="V166" s="174"/>
      <c r="W166" s="174"/>
    </row>
    <row r="167" spans="18:23" hidden="1" x14ac:dyDescent="0.25">
      <c r="R167" s="172">
        <v>0.88541666666666696</v>
      </c>
      <c r="V167" s="174"/>
      <c r="W167" s="174"/>
    </row>
    <row r="168" spans="18:23" hidden="1" x14ac:dyDescent="0.25">
      <c r="R168" s="172">
        <v>0.89583333333333404</v>
      </c>
      <c r="V168" s="174"/>
      <c r="W168" s="174"/>
    </row>
    <row r="169" spans="18:23" hidden="1" x14ac:dyDescent="0.25">
      <c r="R169" s="172">
        <v>0.906250000000001</v>
      </c>
      <c r="V169" s="174"/>
      <c r="W169" s="174"/>
    </row>
    <row r="170" spans="18:23" hidden="1" x14ac:dyDescent="0.25">
      <c r="R170" s="172">
        <v>0.91666666666666696</v>
      </c>
      <c r="V170" s="174"/>
      <c r="W170" s="174"/>
    </row>
    <row r="171" spans="18:23" hidden="1" x14ac:dyDescent="0.25">
      <c r="R171" s="172">
        <v>0.92708333333333404</v>
      </c>
      <c r="V171" s="174"/>
      <c r="W171" s="174"/>
    </row>
    <row r="172" spans="18:23" hidden="1" x14ac:dyDescent="0.25">
      <c r="R172" s="172">
        <v>0.937500000000001</v>
      </c>
      <c r="V172" s="174"/>
      <c r="W172" s="174"/>
    </row>
    <row r="173" spans="18:23" hidden="1" x14ac:dyDescent="0.25">
      <c r="R173" s="172">
        <v>0.94791666666666696</v>
      </c>
      <c r="V173" s="174"/>
      <c r="W173" s="174"/>
    </row>
    <row r="174" spans="18:23" hidden="1" x14ac:dyDescent="0.25">
      <c r="R174" s="172">
        <v>0.95833333333333404</v>
      </c>
      <c r="V174" s="174"/>
      <c r="W174" s="174"/>
    </row>
    <row r="175" spans="18:23" hidden="1" x14ac:dyDescent="0.25">
      <c r="R175" s="172">
        <v>0.968750000000001</v>
      </c>
      <c r="V175" s="174"/>
      <c r="W175" s="174"/>
    </row>
    <row r="176" spans="18:23" hidden="1" x14ac:dyDescent="0.25">
      <c r="R176" s="172">
        <v>0.97916666666666696</v>
      </c>
      <c r="V176" s="174"/>
      <c r="W176" s="174"/>
    </row>
    <row r="177" spans="18:23" hidden="1" x14ac:dyDescent="0.25">
      <c r="R177" s="172">
        <v>0.98958333333333404</v>
      </c>
      <c r="V177" s="174"/>
      <c r="W177" s="174"/>
    </row>
    <row r="178" spans="18:23" hidden="1" x14ac:dyDescent="0.25">
      <c r="R178" s="172">
        <v>1</v>
      </c>
      <c r="V178" s="174"/>
      <c r="W178" s="174"/>
    </row>
    <row r="179" spans="18:23" hidden="1" x14ac:dyDescent="0.25">
      <c r="R179" s="172">
        <v>1.0104166666666701</v>
      </c>
      <c r="V179" s="174"/>
      <c r="W179" s="174"/>
    </row>
    <row r="180" spans="18:23" hidden="1" x14ac:dyDescent="0.25">
      <c r="R180" s="172">
        <v>1.0208333333333299</v>
      </c>
      <c r="V180" s="174"/>
      <c r="W180" s="174"/>
    </row>
    <row r="181" spans="18:23" hidden="1" x14ac:dyDescent="0.25">
      <c r="R181" s="172">
        <v>1.03125</v>
      </c>
      <c r="V181" s="174"/>
      <c r="W181" s="174"/>
    </row>
    <row r="182" spans="18:23" x14ac:dyDescent="0.25">
      <c r="R182" s="25"/>
    </row>
    <row r="183" spans="18:23" x14ac:dyDescent="0.25">
      <c r="R183" s="25"/>
    </row>
    <row r="184" spans="18:23" x14ac:dyDescent="0.25">
      <c r="R184" s="25"/>
    </row>
  </sheetData>
  <sheetProtection algorithmName="SHA-512" hashValue="voUzZsVgfAb2/GK7tVSJWXHmEVmCt9hTs3nkRPWsn9XPsATFJa6b4gYpSD5uH6l+mGZu35z1HY3qiqvZFJHszg==" saltValue="Bnx/TfjDapl8y3WFM6zHJg==" spinCount="100000" sheet="1" selectLockedCells="1"/>
  <mergeCells count="213">
    <mergeCell ref="D33:V34"/>
    <mergeCell ref="D11:V14"/>
    <mergeCell ref="M79:O79"/>
    <mergeCell ref="Q79:W79"/>
    <mergeCell ref="V39:Y39"/>
    <mergeCell ref="S47:T47"/>
    <mergeCell ref="U47:V47"/>
    <mergeCell ref="A83:Y84"/>
    <mergeCell ref="E81:F81"/>
    <mergeCell ref="I80:N80"/>
    <mergeCell ref="C80:E80"/>
    <mergeCell ref="I82:N82"/>
    <mergeCell ref="A82:G82"/>
    <mergeCell ref="Q82:Y82"/>
    <mergeCell ref="L73:O73"/>
    <mergeCell ref="L74:O74"/>
    <mergeCell ref="L75:O75"/>
    <mergeCell ref="L76:O76"/>
    <mergeCell ref="L77:O77"/>
    <mergeCell ref="L71:O71"/>
    <mergeCell ref="L72:O72"/>
    <mergeCell ref="L64:O64"/>
    <mergeCell ref="L65:O65"/>
    <mergeCell ref="T44:U44"/>
    <mergeCell ref="X54:Y54"/>
    <mergeCell ref="X52:Y53"/>
    <mergeCell ref="L66:O66"/>
    <mergeCell ref="L47:O47"/>
    <mergeCell ref="L57:O57"/>
    <mergeCell ref="L58:O58"/>
    <mergeCell ref="L59:O59"/>
    <mergeCell ref="L60:O60"/>
    <mergeCell ref="L61:O61"/>
    <mergeCell ref="L62:O62"/>
    <mergeCell ref="L63:O63"/>
    <mergeCell ref="L48:O48"/>
    <mergeCell ref="U53:V53"/>
    <mergeCell ref="U54:V54"/>
    <mergeCell ref="U50:V50"/>
    <mergeCell ref="U51:V51"/>
    <mergeCell ref="U52:V52"/>
    <mergeCell ref="T58:U58"/>
    <mergeCell ref="Q61:R61"/>
    <mergeCell ref="T59:U59"/>
    <mergeCell ref="W59:X59"/>
    <mergeCell ref="O44:P44"/>
    <mergeCell ref="O43:P43"/>
    <mergeCell ref="O45:Q45"/>
    <mergeCell ref="R43:S43"/>
    <mergeCell ref="L55:O55"/>
    <mergeCell ref="L56:O56"/>
    <mergeCell ref="L44:M44"/>
    <mergeCell ref="L43:M43"/>
    <mergeCell ref="R44:S44"/>
    <mergeCell ref="S48:T48"/>
    <mergeCell ref="S53:T53"/>
    <mergeCell ref="S54:T54"/>
    <mergeCell ref="S50:T50"/>
    <mergeCell ref="S51:T51"/>
    <mergeCell ref="S52:T52"/>
    <mergeCell ref="L46:O46"/>
    <mergeCell ref="T43:U43"/>
    <mergeCell ref="R46:V46"/>
    <mergeCell ref="L50:O50"/>
    <mergeCell ref="L51:O51"/>
    <mergeCell ref="L52:O52"/>
    <mergeCell ref="L53:O53"/>
    <mergeCell ref="L54:O54"/>
    <mergeCell ref="L68:O68"/>
    <mergeCell ref="L69:O69"/>
    <mergeCell ref="L70:O70"/>
    <mergeCell ref="L67:O67"/>
    <mergeCell ref="E1:W1"/>
    <mergeCell ref="E2:W2"/>
    <mergeCell ref="E3:W3"/>
    <mergeCell ref="D6:W6"/>
    <mergeCell ref="D7:W7"/>
    <mergeCell ref="M5:O5"/>
    <mergeCell ref="U48:V48"/>
    <mergeCell ref="S49:T49"/>
    <mergeCell ref="U49:V49"/>
    <mergeCell ref="S39:U39"/>
    <mergeCell ref="E40:T40"/>
    <mergeCell ref="E41:T41"/>
    <mergeCell ref="U40:X40"/>
    <mergeCell ref="U41:Y41"/>
    <mergeCell ref="D10:V10"/>
    <mergeCell ref="H44:I44"/>
    <mergeCell ref="S45:V45"/>
    <mergeCell ref="K45:N45"/>
    <mergeCell ref="A43:F43"/>
    <mergeCell ref="A44:F44"/>
    <mergeCell ref="H43:I43"/>
    <mergeCell ref="A46:C46"/>
    <mergeCell ref="F47:F77"/>
    <mergeCell ref="L49:O49"/>
    <mergeCell ref="I79:L79"/>
    <mergeCell ref="V86:W86"/>
    <mergeCell ref="AO46:AT46"/>
    <mergeCell ref="Q76:Y78"/>
    <mergeCell ref="Q62:R62"/>
    <mergeCell ref="S62:T62"/>
    <mergeCell ref="U62:V62"/>
    <mergeCell ref="Q55:Y55"/>
    <mergeCell ref="Q70:Y75"/>
    <mergeCell ref="Q69:Y69"/>
    <mergeCell ref="Q63:R63"/>
    <mergeCell ref="Q64:R64"/>
    <mergeCell ref="S63:T63"/>
    <mergeCell ref="S64:T64"/>
    <mergeCell ref="U63:V63"/>
    <mergeCell ref="U64:V64"/>
    <mergeCell ref="Q56:Y56"/>
    <mergeCell ref="W58:X58"/>
    <mergeCell ref="S61:T61"/>
    <mergeCell ref="U61:V61"/>
    <mergeCell ref="V94:W94"/>
    <mergeCell ref="V95:W95"/>
    <mergeCell ref="V96:W96"/>
    <mergeCell ref="V97:W97"/>
    <mergeCell ref="V98:W98"/>
    <mergeCell ref="V99:W99"/>
    <mergeCell ref="V100:W100"/>
    <mergeCell ref="V101:W101"/>
    <mergeCell ref="V102:W102"/>
    <mergeCell ref="V103:W103"/>
    <mergeCell ref="V104:W104"/>
    <mergeCell ref="V105:W105"/>
    <mergeCell ref="V106:W106"/>
    <mergeCell ref="V107:W107"/>
    <mergeCell ref="V108:W108"/>
    <mergeCell ref="V109:W109"/>
    <mergeCell ref="V110:W110"/>
    <mergeCell ref="V111:W111"/>
    <mergeCell ref="V112:W112"/>
    <mergeCell ref="V113:W113"/>
    <mergeCell ref="V114:W114"/>
    <mergeCell ref="V115:W115"/>
    <mergeCell ref="V116:W116"/>
    <mergeCell ref="V117:W117"/>
    <mergeCell ref="V118:W118"/>
    <mergeCell ref="V119:W119"/>
    <mergeCell ref="V120:W120"/>
    <mergeCell ref="V121:W121"/>
    <mergeCell ref="V122:W122"/>
    <mergeCell ref="V123:W123"/>
    <mergeCell ref="V124:W124"/>
    <mergeCell ref="V125:W125"/>
    <mergeCell ref="V126:W126"/>
    <mergeCell ref="V127:W127"/>
    <mergeCell ref="V128:W128"/>
    <mergeCell ref="V129:W129"/>
    <mergeCell ref="V130:W130"/>
    <mergeCell ref="V131:W131"/>
    <mergeCell ref="V132:W132"/>
    <mergeCell ref="V133:W133"/>
    <mergeCell ref="V134:W134"/>
    <mergeCell ref="V135:W135"/>
    <mergeCell ref="V136:W136"/>
    <mergeCell ref="V137:W137"/>
    <mergeCell ref="V138:W138"/>
    <mergeCell ref="V139:W139"/>
    <mergeCell ref="V140:W140"/>
    <mergeCell ref="V141:W141"/>
    <mergeCell ref="V142:W142"/>
    <mergeCell ref="V143:W143"/>
    <mergeCell ref="V144:W144"/>
    <mergeCell ref="V145:W145"/>
    <mergeCell ref="V146:W146"/>
    <mergeCell ref="V147:W147"/>
    <mergeCell ref="V148:W148"/>
    <mergeCell ref="V149:W149"/>
    <mergeCell ref="V150:W150"/>
    <mergeCell ref="V151:W151"/>
    <mergeCell ref="V152:W152"/>
    <mergeCell ref="V153:W153"/>
    <mergeCell ref="V154:W154"/>
    <mergeCell ref="V155:W155"/>
    <mergeCell ref="V156:W156"/>
    <mergeCell ref="V174:W174"/>
    <mergeCell ref="V157:W157"/>
    <mergeCell ref="V158:W158"/>
    <mergeCell ref="V159:W159"/>
    <mergeCell ref="V160:W160"/>
    <mergeCell ref="V161:W161"/>
    <mergeCell ref="V162:W162"/>
    <mergeCell ref="V163:W163"/>
    <mergeCell ref="V164:W164"/>
    <mergeCell ref="V165:W165"/>
    <mergeCell ref="D24:V26"/>
    <mergeCell ref="V177:W177"/>
    <mergeCell ref="V178:W178"/>
    <mergeCell ref="V179:W179"/>
    <mergeCell ref="V180:W180"/>
    <mergeCell ref="V181:W181"/>
    <mergeCell ref="V85:W85"/>
    <mergeCell ref="V87:W87"/>
    <mergeCell ref="V88:W88"/>
    <mergeCell ref="V89:W89"/>
    <mergeCell ref="V90:W90"/>
    <mergeCell ref="V91:W91"/>
    <mergeCell ref="V92:W92"/>
    <mergeCell ref="V93:W93"/>
    <mergeCell ref="V175:W175"/>
    <mergeCell ref="V176:W176"/>
    <mergeCell ref="V166:W166"/>
    <mergeCell ref="V167:W167"/>
    <mergeCell ref="V168:W168"/>
    <mergeCell ref="V169:W169"/>
    <mergeCell ref="V170:W170"/>
    <mergeCell ref="V171:W171"/>
    <mergeCell ref="V172:W172"/>
    <mergeCell ref="V173:W173"/>
  </mergeCells>
  <conditionalFormatting sqref="A47:A77">
    <cfRule type="cellIs" dxfId="41" priority="13" operator="equal">
      <formula>"H"</formula>
    </cfRule>
  </conditionalFormatting>
  <conditionalFormatting sqref="B47:B77">
    <cfRule type="cellIs" dxfId="40" priority="138" operator="between">
      <formula>"SAT"</formula>
      <formula>"SUN"</formula>
    </cfRule>
  </conditionalFormatting>
  <conditionalFormatting sqref="C60:C77">
    <cfRule type="expression" dxfId="39" priority="148">
      <formula>$C$60="XX"</formula>
    </cfRule>
  </conditionalFormatting>
  <conditionalFormatting sqref="I47">
    <cfRule type="expression" dxfId="38" priority="58">
      <formula>AI47</formula>
    </cfRule>
  </conditionalFormatting>
  <conditionalFormatting sqref="I47:I77">
    <cfRule type="expression" dxfId="37" priority="1">
      <formula>AND(I47&gt;0,A47="H")</formula>
    </cfRule>
  </conditionalFormatting>
  <conditionalFormatting sqref="I48">
    <cfRule type="expression" dxfId="36" priority="55">
      <formula>$AI$48</formula>
    </cfRule>
  </conditionalFormatting>
  <conditionalFormatting sqref="I49">
    <cfRule type="expression" dxfId="35" priority="54">
      <formula>$AI$49</formula>
    </cfRule>
  </conditionalFormatting>
  <conditionalFormatting sqref="I50">
    <cfRule type="expression" dxfId="34" priority="53">
      <formula>$AI$50</formula>
    </cfRule>
  </conditionalFormatting>
  <conditionalFormatting sqref="I51">
    <cfRule type="expression" dxfId="33" priority="52">
      <formula>$AI$51</formula>
    </cfRule>
  </conditionalFormatting>
  <conditionalFormatting sqref="I52">
    <cfRule type="expression" dxfId="32" priority="51">
      <formula>$AI$52</formula>
    </cfRule>
  </conditionalFormatting>
  <conditionalFormatting sqref="I53">
    <cfRule type="expression" dxfId="31" priority="50">
      <formula>$AI$53</formula>
    </cfRule>
  </conditionalFormatting>
  <conditionalFormatting sqref="I54">
    <cfRule type="expression" dxfId="30" priority="49">
      <formula>$AI$54</formula>
    </cfRule>
  </conditionalFormatting>
  <conditionalFormatting sqref="I55">
    <cfRule type="expression" dxfId="29" priority="48">
      <formula>$AI$55</formula>
    </cfRule>
  </conditionalFormatting>
  <conditionalFormatting sqref="I56">
    <cfRule type="expression" dxfId="28" priority="47">
      <formula>$AI$56</formula>
    </cfRule>
  </conditionalFormatting>
  <conditionalFormatting sqref="I57">
    <cfRule type="expression" dxfId="27" priority="46">
      <formula>$AI$57</formula>
    </cfRule>
  </conditionalFormatting>
  <conditionalFormatting sqref="I58">
    <cfRule type="expression" dxfId="26" priority="45">
      <formula>$AI$58</formula>
    </cfRule>
  </conditionalFormatting>
  <conditionalFormatting sqref="I59">
    <cfRule type="expression" dxfId="25" priority="44">
      <formula>$AI$59</formula>
    </cfRule>
  </conditionalFormatting>
  <conditionalFormatting sqref="I60">
    <cfRule type="expression" dxfId="24" priority="43">
      <formula>$AI$60</formula>
    </cfRule>
  </conditionalFormatting>
  <conditionalFormatting sqref="I61">
    <cfRule type="expression" dxfId="23" priority="42">
      <formula>$AI$61</formula>
    </cfRule>
  </conditionalFormatting>
  <conditionalFormatting sqref="I62">
    <cfRule type="expression" dxfId="22" priority="41">
      <formula>$AI$62</formula>
    </cfRule>
  </conditionalFormatting>
  <conditionalFormatting sqref="I63">
    <cfRule type="expression" dxfId="21" priority="40">
      <formula>$AI$63</formula>
    </cfRule>
  </conditionalFormatting>
  <conditionalFormatting sqref="I64">
    <cfRule type="expression" dxfId="20" priority="39">
      <formula>$AI$64</formula>
    </cfRule>
  </conditionalFormatting>
  <conditionalFormatting sqref="I65">
    <cfRule type="expression" dxfId="19" priority="7">
      <formula>$AI$65</formula>
    </cfRule>
  </conditionalFormatting>
  <conditionalFormatting sqref="I66">
    <cfRule type="expression" dxfId="18" priority="37">
      <formula>$AI$66</formula>
    </cfRule>
  </conditionalFormatting>
  <conditionalFormatting sqref="I67">
    <cfRule type="expression" dxfId="17" priority="36">
      <formula>$AI$67</formula>
    </cfRule>
  </conditionalFormatting>
  <conditionalFormatting sqref="I68">
    <cfRule type="expression" dxfId="16" priority="35">
      <formula>$AI$68</formula>
    </cfRule>
  </conditionalFormatting>
  <conditionalFormatting sqref="I69">
    <cfRule type="expression" dxfId="15" priority="34">
      <formula>$AI$69</formula>
    </cfRule>
  </conditionalFormatting>
  <conditionalFormatting sqref="I70">
    <cfRule type="expression" dxfId="14" priority="33">
      <formula>$AI$70</formula>
    </cfRule>
  </conditionalFormatting>
  <conditionalFormatting sqref="I71">
    <cfRule type="expression" dxfId="13" priority="32">
      <formula>$AI$71</formula>
    </cfRule>
  </conditionalFormatting>
  <conditionalFormatting sqref="I72">
    <cfRule type="expression" dxfId="12" priority="31">
      <formula>$AI$72</formula>
    </cfRule>
  </conditionalFormatting>
  <conditionalFormatting sqref="I73">
    <cfRule type="expression" dxfId="11" priority="30">
      <formula>$AI$73</formula>
    </cfRule>
  </conditionalFormatting>
  <conditionalFormatting sqref="I74">
    <cfRule type="expression" dxfId="10" priority="29">
      <formula>$AI$74</formula>
    </cfRule>
  </conditionalFormatting>
  <conditionalFormatting sqref="I75">
    <cfRule type="expression" dxfId="9" priority="25">
      <formula>$AI$75</formula>
    </cfRule>
  </conditionalFormatting>
  <conditionalFormatting sqref="I76">
    <cfRule type="expression" dxfId="8" priority="27">
      <formula>$AI$76</formula>
    </cfRule>
  </conditionalFormatting>
  <conditionalFormatting sqref="I77">
    <cfRule type="expression" dxfId="7" priority="26">
      <formula>$AI$77</formula>
    </cfRule>
  </conditionalFormatting>
  <conditionalFormatting sqref="J47:J77">
    <cfRule type="cellIs" dxfId="6" priority="16" operator="greaterThan">
      <formula>0</formula>
    </cfRule>
  </conditionalFormatting>
  <conditionalFormatting sqref="X54:Y54">
    <cfRule type="expression" dxfId="5" priority="71">
      <formula>AND(T$43&lt;&gt;X$54,NOT(ISBLANK(T43)))</formula>
    </cfRule>
  </conditionalFormatting>
  <conditionalFormatting sqref="Y85:Y115">
    <cfRule type="cellIs" dxfId="4" priority="14" operator="equal">
      <formula>"H"</formula>
    </cfRule>
  </conditionalFormatting>
  <conditionalFormatting sqref="AA47:AE77">
    <cfRule type="cellIs" dxfId="3" priority="59" operator="equal">
      <formula>TRUE</formula>
    </cfRule>
    <cfRule type="cellIs" dxfId="2" priority="60" operator="equal">
      <formula>FALSE</formula>
    </cfRule>
  </conditionalFormatting>
  <conditionalFormatting sqref="AS41:AV43 AI47:AI77 AN47:AR77 AU50:AV54 AS55:AV77">
    <cfRule type="cellIs" dxfId="1" priority="56" operator="equal">
      <formula>TRUE</formula>
    </cfRule>
    <cfRule type="containsText" dxfId="0" priority="57" operator="containsText" text="FALSE">
      <formula>NOT(ISERROR(SEARCH("FALSE",AI41)))</formula>
    </cfRule>
  </conditionalFormatting>
  <dataValidations count="3">
    <dataValidation type="list" allowBlank="1" showInputMessage="1" showErrorMessage="1" sqref="O43:P43" xr:uid="{00000000-0002-0000-0000-000000000000}">
      <formula1>$D$86:$D$91</formula1>
    </dataValidation>
    <dataValidation type="list" allowBlank="1" showInputMessage="1" showErrorMessage="1" sqref="L43:M43" xr:uid="{00000000-0002-0000-0000-000001000000}">
      <formula1>$C$85:$C$96</formula1>
    </dataValidation>
    <dataValidation type="time" allowBlank="1" showInputMessage="1" showErrorMessage="1" errorTitle="Invalid Time Entry" error="Enter time in format &quot;8&quot;00 AM&quot; or &quot;8 am&quot;" sqref="S48:V54" xr:uid="{E3615D35-42C9-4A2C-B295-85CF147B23E7}">
      <formula1>0</formula1>
      <formula2>0.999305555555556</formula2>
    </dataValidation>
  </dataValidations>
  <printOptions verticalCentered="1"/>
  <pageMargins left="0.6" right="0.4" top="0" bottom="0" header="0.3" footer="0.3"/>
  <pageSetup scale="88" orientation="landscape" r:id="rId1"/>
  <headerFooter>
    <oddFooter>&amp;RRevised: 04/01/2026</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C79C55-CFF9-4651-9A08-3CFFC1FCB144}">
  <sheetPr codeName="Sheet3"/>
  <dimension ref="A1"/>
  <sheetViews>
    <sheetView workbookViewId="0"/>
  </sheetViews>
  <sheetFormatPr defaultRowHeight="15" x14ac:dyDescent="0.2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A72E3FCC79393448E0F1A53129B5AD0" ma:contentTypeVersion="2" ma:contentTypeDescription="Create a new document." ma:contentTypeScope="" ma:versionID="705302ea8be2a9051b1a5f8dbf9ea492">
  <xsd:schema xmlns:xsd="http://www.w3.org/2001/XMLSchema" xmlns:xs="http://www.w3.org/2001/XMLSchema" xmlns:p="http://schemas.microsoft.com/office/2006/metadata/properties" xmlns:ns2="069f36d3-ed4a-4ba3-8e06-7199653cf956" targetNamespace="http://schemas.microsoft.com/office/2006/metadata/properties" ma:root="true" ma:fieldsID="dd6e3669deb97dd4d9e136d4d2b11a5e" ns2:_="">
    <xsd:import namespace="069f36d3-ed4a-4ba3-8e06-7199653cf956"/>
    <xsd:element name="properties">
      <xsd:complexType>
        <xsd:sequence>
          <xsd:element name="documentManagement">
            <xsd:complexType>
              <xsd:all>
                <xsd:element ref="ns2:DocTyp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69f36d3-ed4a-4ba3-8e06-7199653cf956" elementFormDefault="qualified">
    <xsd:import namespace="http://schemas.microsoft.com/office/2006/documentManagement/types"/>
    <xsd:import namespace="http://schemas.microsoft.com/office/infopath/2007/PartnerControls"/>
    <xsd:element name="DocType" ma:index="8" nillable="true" ma:displayName="DocType" ma:format="Dropdown" ma:internalName="DocType">
      <xsd:simpleType>
        <xsd:restriction base="dms:Choice">
          <xsd:enumeration value="Payroll Deadline Calendar"/>
          <xsd:enumeration value="Timesheets"/>
          <xsd:enumeration value="Self Service Banner - Paystubs and WTE"/>
          <xsd:enumeration value="Salary Reduction Forms"/>
          <xsd:enumeration value="Foundation Deduction Form"/>
          <xsd:enumeration value="Federal and State Withholding and W-2 Information"/>
          <xsd:enumeration value="Direct Deposit Authorization Agreement"/>
          <xsd:enumeration value="Additional Information"/>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DocType xmlns="069f36d3-ed4a-4ba3-8e06-7199653cf956">Timesheets</DocType>
  </documentManagement>
</p:properties>
</file>

<file path=customXml/itemProps1.xml><?xml version="1.0" encoding="utf-8"?>
<ds:datastoreItem xmlns:ds="http://schemas.openxmlformats.org/officeDocument/2006/customXml" ds:itemID="{F75437B8-FDB5-4356-98C9-CA6F4D0473A6}">
  <ds:schemaRefs>
    <ds:schemaRef ds:uri="http://schemas.microsoft.com/sharepoint/v3/contenttype/forms"/>
  </ds:schemaRefs>
</ds:datastoreItem>
</file>

<file path=customXml/itemProps2.xml><?xml version="1.0" encoding="utf-8"?>
<ds:datastoreItem xmlns:ds="http://schemas.openxmlformats.org/officeDocument/2006/customXml" ds:itemID="{C8A032B8-E25F-4F30-BB33-2EE93FC604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69f36d3-ed4a-4ba3-8e06-7199653cf9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F16DD3C-1757-4065-8424-D18838B3D06D}">
  <ds:schemaRefs>
    <ds:schemaRef ds:uri="http://purl.org/dc/dcmitype/"/>
    <ds:schemaRef ds:uri="069f36d3-ed4a-4ba3-8e06-7199653cf956"/>
    <ds:schemaRef ds:uri="http://schemas.microsoft.com/office/2006/metadata/properties"/>
    <ds:schemaRef ds:uri="http://www.w3.org/XML/1998/namespace"/>
    <ds:schemaRef ds:uri="http://schemas.microsoft.com/office/infopath/2007/PartnerControls"/>
    <ds:schemaRef ds:uri="http://schemas.microsoft.com/office/2006/documentManagement/types"/>
    <ds:schemaRef ds:uri="http://schemas.openxmlformats.org/package/2006/metadata/core-properties"/>
    <ds:schemaRef ds:uri="http://purl.org/dc/term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Sheet1</vt:lpstr>
      <vt:lpstr>Sheet2</vt:lpstr>
      <vt:lpstr>Sheet1!Print_Area</vt:lpstr>
    </vt:vector>
  </TitlesOfParts>
  <Company>wvmccd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Ngoc Chim</dc:creator>
  <cp:lastModifiedBy>Kevin Brundage-Sears</cp:lastModifiedBy>
  <cp:lastPrinted>2026-04-16T22:02:07Z</cp:lastPrinted>
  <dcterms:created xsi:type="dcterms:W3CDTF">2017-05-31T19:13:49Z</dcterms:created>
  <dcterms:modified xsi:type="dcterms:W3CDTF">2026-04-22T18:23:13Z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0x010100AA72E3FCC79393448E0F1A53129B5AD0</vt:lpwstr>
  </property>
</Properties>
</file>