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S:\Payroll Banner\Timesheets\5. Revised 10-17-23\"/>
    </mc:Choice>
  </mc:AlternateContent>
  <xr:revisionPtr revIDLastSave="0" documentId="13_ncr:1_{0D611D39-EDFC-4EBA-9110-C7CD069A119A}" xr6:coauthVersionLast="47" xr6:coauthVersionMax="47" xr10:uidLastSave="{00000000-0000-0000-0000-000000000000}"/>
  <bookViews>
    <workbookView xWindow="-120" yWindow="-120" windowWidth="57840" windowHeight="23190" xr2:uid="{00000000-000D-0000-FFFF-FFFF00000000}"/>
  </bookViews>
  <sheets>
    <sheet name="Certificated Hourly  " sheetId="1" r:id="rId1"/>
  </sheets>
  <definedNames>
    <definedName name="_xlnm.Print_Area" localSheetId="0">'Certificated Hourly  '!$A$36:$V$81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2" i="1" l="1"/>
  <c r="G102" i="1" l="1"/>
  <c r="F87" i="1"/>
  <c r="F86" i="1"/>
  <c r="D87" i="1"/>
  <c r="D86" i="1"/>
  <c r="A60" i="1"/>
  <c r="A44" i="1"/>
  <c r="H102" i="1" l="1"/>
  <c r="I102" i="1" s="1"/>
  <c r="J102" i="1" s="1"/>
  <c r="B60" i="1" s="1"/>
  <c r="B91" i="1" l="1"/>
  <c r="B92" i="1" s="1"/>
  <c r="B90" i="1" l="1"/>
  <c r="B89" i="1" s="1"/>
  <c r="B88" i="1" s="1"/>
  <c r="B87" i="1" s="1"/>
  <c r="B86" i="1" s="1"/>
  <c r="C61" i="1"/>
  <c r="C62" i="1" l="1"/>
  <c r="G103" i="1"/>
  <c r="H103" i="1" s="1"/>
  <c r="I103" i="1" s="1"/>
  <c r="J103" i="1" s="1"/>
  <c r="B61" i="1" s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44" i="1"/>
  <c r="N39" i="1"/>
  <c r="S45" i="1" l="1"/>
  <c r="U45" i="1" s="1"/>
  <c r="S47" i="1"/>
  <c r="U47" i="1" s="1"/>
  <c r="S48" i="1"/>
  <c r="U48" i="1" s="1"/>
  <c r="S46" i="1"/>
  <c r="U46" i="1" s="1"/>
  <c r="C63" i="1"/>
  <c r="G104" i="1"/>
  <c r="H104" i="1" s="1"/>
  <c r="I104" i="1" s="1"/>
  <c r="J104" i="1" s="1"/>
  <c r="B62" i="1" s="1"/>
  <c r="U49" i="1" l="1"/>
  <c r="S49" i="1"/>
  <c r="C64" i="1"/>
  <c r="G105" i="1"/>
  <c r="H105" i="1" s="1"/>
  <c r="I105" i="1" s="1"/>
  <c r="J105" i="1" s="1"/>
  <c r="B63" i="1" s="1"/>
  <c r="C65" i="1" l="1"/>
  <c r="G106" i="1"/>
  <c r="H106" i="1" s="1"/>
  <c r="I106" i="1" s="1"/>
  <c r="J106" i="1" s="1"/>
  <c r="B64" i="1" s="1"/>
  <c r="C66" i="1" l="1"/>
  <c r="G107" i="1"/>
  <c r="H107" i="1" s="1"/>
  <c r="I107" i="1" s="1"/>
  <c r="J107" i="1" s="1"/>
  <c r="B65" i="1" s="1"/>
  <c r="C67" i="1" l="1"/>
  <c r="G108" i="1"/>
  <c r="H108" i="1" s="1"/>
  <c r="I108" i="1" s="1"/>
  <c r="J108" i="1" s="1"/>
  <c r="B66" i="1" s="1"/>
  <c r="C68" i="1" l="1"/>
  <c r="G109" i="1"/>
  <c r="H109" i="1" s="1"/>
  <c r="I109" i="1" s="1"/>
  <c r="J109" i="1" s="1"/>
  <c r="B67" i="1" s="1"/>
  <c r="C69" i="1" l="1"/>
  <c r="G110" i="1"/>
  <c r="H110" i="1" s="1"/>
  <c r="I110" i="1" s="1"/>
  <c r="J110" i="1" s="1"/>
  <c r="B68" i="1" s="1"/>
  <c r="C70" i="1" l="1"/>
  <c r="G111" i="1"/>
  <c r="H111" i="1" s="1"/>
  <c r="I111" i="1" s="1"/>
  <c r="J111" i="1" s="1"/>
  <c r="B69" i="1" s="1"/>
  <c r="C71" i="1" l="1"/>
  <c r="G112" i="1"/>
  <c r="H112" i="1" s="1"/>
  <c r="I112" i="1" s="1"/>
  <c r="J112" i="1" s="1"/>
  <c r="B70" i="1" s="1"/>
  <c r="C72" i="1" l="1"/>
  <c r="G113" i="1"/>
  <c r="H113" i="1" s="1"/>
  <c r="I113" i="1" s="1"/>
  <c r="J113" i="1" s="1"/>
  <c r="B71" i="1" s="1"/>
  <c r="C73" i="1" l="1"/>
  <c r="G114" i="1"/>
  <c r="H114" i="1" s="1"/>
  <c r="I114" i="1" s="1"/>
  <c r="J114" i="1" s="1"/>
  <c r="B72" i="1" s="1"/>
  <c r="C74" i="1" l="1"/>
  <c r="G115" i="1"/>
  <c r="H115" i="1" s="1"/>
  <c r="I115" i="1" s="1"/>
  <c r="J115" i="1" s="1"/>
  <c r="B73" i="1" s="1"/>
  <c r="C44" i="1" l="1"/>
  <c r="G116" i="1"/>
  <c r="H116" i="1" s="1"/>
  <c r="I116" i="1" s="1"/>
  <c r="J116" i="1" s="1"/>
  <c r="B74" i="1" s="1"/>
  <c r="C45" i="1" l="1"/>
  <c r="G86" i="1"/>
  <c r="H86" i="1" s="1"/>
  <c r="I86" i="1" s="1"/>
  <c r="J86" i="1" s="1"/>
  <c r="B44" i="1" s="1"/>
  <c r="C46" i="1" l="1"/>
  <c r="G87" i="1"/>
  <c r="H87" i="1" s="1"/>
  <c r="I87" i="1" s="1"/>
  <c r="J87" i="1" s="1"/>
  <c r="B45" i="1" s="1"/>
  <c r="C47" i="1" l="1"/>
  <c r="G88" i="1"/>
  <c r="H88" i="1" s="1"/>
  <c r="I88" i="1" s="1"/>
  <c r="J88" i="1" s="1"/>
  <c r="B46" i="1" s="1"/>
  <c r="C48" i="1" l="1"/>
  <c r="G89" i="1"/>
  <c r="H89" i="1" s="1"/>
  <c r="I89" i="1" s="1"/>
  <c r="J89" i="1" s="1"/>
  <c r="B47" i="1" s="1"/>
  <c r="C49" i="1" l="1"/>
  <c r="G90" i="1"/>
  <c r="H90" i="1" s="1"/>
  <c r="I90" i="1" s="1"/>
  <c r="J90" i="1" s="1"/>
  <c r="B48" i="1" s="1"/>
  <c r="C50" i="1" l="1"/>
  <c r="G91" i="1"/>
  <c r="H91" i="1" s="1"/>
  <c r="I91" i="1" s="1"/>
  <c r="J91" i="1" s="1"/>
  <c r="B49" i="1" s="1"/>
  <c r="C51" i="1" l="1"/>
  <c r="G92" i="1"/>
  <c r="H92" i="1" s="1"/>
  <c r="I92" i="1" s="1"/>
  <c r="J92" i="1" s="1"/>
  <c r="B50" i="1" s="1"/>
  <c r="C52" i="1" l="1"/>
  <c r="G93" i="1"/>
  <c r="H93" i="1" s="1"/>
  <c r="I93" i="1" s="1"/>
  <c r="J93" i="1" s="1"/>
  <c r="B51" i="1" s="1"/>
  <c r="C53" i="1" l="1"/>
  <c r="G94" i="1"/>
  <c r="H94" i="1" s="1"/>
  <c r="I94" i="1" s="1"/>
  <c r="J94" i="1" s="1"/>
  <c r="B52" i="1" s="1"/>
  <c r="C54" i="1" l="1"/>
  <c r="G95" i="1"/>
  <c r="H95" i="1" s="1"/>
  <c r="I95" i="1" s="1"/>
  <c r="J95" i="1" s="1"/>
  <c r="B53" i="1" s="1"/>
  <c r="C55" i="1" l="1"/>
  <c r="G96" i="1"/>
  <c r="H96" i="1" s="1"/>
  <c r="I96" i="1" s="1"/>
  <c r="J96" i="1" s="1"/>
  <c r="B54" i="1" s="1"/>
  <c r="C56" i="1" l="1"/>
  <c r="G97" i="1"/>
  <c r="H97" i="1" s="1"/>
  <c r="I97" i="1" s="1"/>
  <c r="J97" i="1" s="1"/>
  <c r="B55" i="1" s="1"/>
  <c r="G98" i="1" l="1"/>
  <c r="H98" i="1" s="1"/>
  <c r="I98" i="1" s="1"/>
  <c r="J98" i="1" s="1"/>
  <c r="B56" i="1" s="1"/>
  <c r="C57" i="1"/>
  <c r="C58" i="1" l="1"/>
  <c r="G99" i="1"/>
  <c r="H99" i="1" s="1"/>
  <c r="I99" i="1" s="1"/>
  <c r="J99" i="1" s="1"/>
  <c r="B57" i="1" s="1"/>
  <c r="C59" i="1" l="1"/>
  <c r="G101" i="1" s="1"/>
  <c r="H101" i="1" s="1"/>
  <c r="I101" i="1" s="1"/>
  <c r="J101" i="1" s="1"/>
  <c r="B59" i="1" s="1"/>
  <c r="G100" i="1"/>
  <c r="H100" i="1" s="1"/>
  <c r="I100" i="1" s="1"/>
  <c r="J100" i="1" s="1"/>
  <c r="B58" i="1" s="1"/>
</calcChain>
</file>

<file path=xl/sharedStrings.xml><?xml version="1.0" encoding="utf-8"?>
<sst xmlns="http://schemas.openxmlformats.org/spreadsheetml/2006/main" count="99" uniqueCount="90">
  <si>
    <t>WEST VALLEY-MISSION COMMUNITY COLLEGE DISTRICT</t>
  </si>
  <si>
    <t>Total
Hours</t>
  </si>
  <si>
    <t>First Name</t>
  </si>
  <si>
    <t>Last Name</t>
  </si>
  <si>
    <t>ID# (G01234567)</t>
  </si>
  <si>
    <t>Month</t>
  </si>
  <si>
    <t>Year</t>
  </si>
  <si>
    <t>Employee Signature</t>
  </si>
  <si>
    <t>Supervisor/Dean/Department Chair</t>
  </si>
  <si>
    <t>Lecture
Hours</t>
  </si>
  <si>
    <t>Lab
Hours</t>
  </si>
  <si>
    <t>Instructor</t>
  </si>
  <si>
    <t>Hours</t>
  </si>
  <si>
    <t>Rate</t>
  </si>
  <si>
    <t>Total</t>
  </si>
  <si>
    <t>Start 
Time</t>
  </si>
  <si>
    <t>INSTRUCTIONS:</t>
  </si>
  <si>
    <t>1.)</t>
  </si>
  <si>
    <t>2.)</t>
  </si>
  <si>
    <t>Select the appropriate month range and year you worked. The pay period is the 16th of the month to the 15th of the following month.</t>
  </si>
  <si>
    <t>3.)</t>
  </si>
  <si>
    <t>4.)</t>
  </si>
  <si>
    <t>7.)</t>
  </si>
  <si>
    <t>8.)</t>
  </si>
  <si>
    <t>9.)</t>
  </si>
  <si>
    <t>Data can be entered/modified in areas highlighted in grey.</t>
  </si>
  <si>
    <t>End 
Time</t>
  </si>
  <si>
    <t>Fund</t>
  </si>
  <si>
    <t>%</t>
  </si>
  <si>
    <t>Library Hours</t>
  </si>
  <si>
    <t>EM</t>
  </si>
  <si>
    <t>BREAK</t>
  </si>
  <si>
    <t xml:space="preserve">BREAK </t>
  </si>
  <si>
    <t>Total:</t>
  </si>
  <si>
    <t>Lecture:</t>
  </si>
  <si>
    <t>Lab:</t>
  </si>
  <si>
    <t>Counseling:</t>
  </si>
  <si>
    <t>Library:</t>
  </si>
  <si>
    <t xml:space="preserve">5.) </t>
  </si>
  <si>
    <t>6.)</t>
  </si>
  <si>
    <r>
      <t xml:space="preserve">Enter </t>
    </r>
    <r>
      <rPr>
        <b/>
        <sz val="11"/>
        <color theme="1"/>
        <rFont val="Calibri"/>
        <family val="2"/>
        <scheme val="minor"/>
      </rPr>
      <t>First Name, Last Name</t>
    </r>
    <r>
      <rPr>
        <sz val="11"/>
        <color theme="1"/>
        <rFont val="Calibri"/>
        <family val="2"/>
        <scheme val="minor"/>
      </rPr>
      <t xml:space="preserve">, and </t>
    </r>
    <r>
      <rPr>
        <b/>
        <sz val="11"/>
        <color theme="1"/>
        <rFont val="Calibri"/>
        <family val="2"/>
        <scheme val="minor"/>
      </rPr>
      <t>Banner ID</t>
    </r>
    <r>
      <rPr>
        <sz val="11"/>
        <color theme="1"/>
        <rFont val="Calibri"/>
        <family val="2"/>
        <scheme val="minor"/>
      </rPr>
      <t xml:space="preserve"> number.</t>
    </r>
  </si>
  <si>
    <t>Org</t>
  </si>
  <si>
    <t>Acct</t>
  </si>
  <si>
    <t>Prog</t>
  </si>
  <si>
    <t>I hereby certify that the hours indicated on this timesheet are true and accurate.</t>
  </si>
  <si>
    <t>Budget Administrator</t>
  </si>
  <si>
    <t>I hereby certify that the account number(s) are accurate and correct.</t>
  </si>
  <si>
    <t>Date</t>
  </si>
  <si>
    <t>Extension</t>
  </si>
  <si>
    <r>
      <t xml:space="preserve">Enter the </t>
    </r>
    <r>
      <rPr>
        <b/>
        <sz val="11"/>
        <color theme="1"/>
        <rFont val="Calibri"/>
        <family val="2"/>
        <scheme val="minor"/>
      </rPr>
      <t>Start Time</t>
    </r>
    <r>
      <rPr>
        <sz val="11"/>
        <color theme="1"/>
        <rFont val="Calibri"/>
        <family val="2"/>
        <scheme val="minor"/>
      </rPr>
      <t xml:space="preserve"> and </t>
    </r>
    <r>
      <rPr>
        <b/>
        <sz val="11"/>
        <color theme="1"/>
        <rFont val="Calibri"/>
        <family val="2"/>
        <scheme val="minor"/>
      </rPr>
      <t>End Time</t>
    </r>
    <r>
      <rPr>
        <sz val="11"/>
        <color theme="1"/>
        <rFont val="Calibri"/>
        <family val="2"/>
        <scheme val="minor"/>
      </rPr>
      <t xml:space="preserve"> for each day worked. Enter in time format followed by either </t>
    </r>
    <r>
      <rPr>
        <b/>
        <sz val="11"/>
        <color theme="1"/>
        <rFont val="Calibri"/>
        <family val="2"/>
        <scheme val="minor"/>
      </rPr>
      <t xml:space="preserve">AM or PM (ex: 8:00 AM). </t>
    </r>
    <r>
      <rPr>
        <sz val="11"/>
        <color theme="1"/>
        <rFont val="Calibri"/>
        <family val="2"/>
        <scheme val="minor"/>
      </rPr>
      <t xml:space="preserve">Hours will be rounded to the nearest quarter of an hour (15 minute intervals). If lunch was taken, enter time after the </t>
    </r>
    <r>
      <rPr>
        <b/>
        <sz val="11"/>
        <color theme="1"/>
        <rFont val="Calibri"/>
        <family val="2"/>
        <scheme val="minor"/>
      </rPr>
      <t>Break Period</t>
    </r>
    <r>
      <rPr>
        <sz val="11"/>
        <color theme="1"/>
        <rFont val="Calibri"/>
        <family val="2"/>
        <scheme val="minor"/>
      </rPr>
      <t xml:space="preserve"> in the second start time/end time column.</t>
    </r>
  </si>
  <si>
    <t>Jan - Feb</t>
  </si>
  <si>
    <t>Feb - Mar</t>
  </si>
  <si>
    <t>Mar - Apr</t>
  </si>
  <si>
    <t>Apr - May</t>
  </si>
  <si>
    <t>May - Jun</t>
  </si>
  <si>
    <t>Jun - Jul</t>
  </si>
  <si>
    <t>Jul - Aug</t>
  </si>
  <si>
    <t>Aug - Sep</t>
  </si>
  <si>
    <t>Sep - Oct</t>
  </si>
  <si>
    <t>Oct - Nov</t>
  </si>
  <si>
    <t>Nov - Dec</t>
  </si>
  <si>
    <t>Dec - Jan</t>
  </si>
  <si>
    <r>
      <t xml:space="preserve">Type in the total hours for each day in one or more of the following sections: </t>
    </r>
    <r>
      <rPr>
        <b/>
        <sz val="11"/>
        <color theme="1"/>
        <rFont val="Calibri"/>
        <family val="2"/>
        <scheme val="minor"/>
      </rPr>
      <t>Lecture, Lab, Counseling, and or Library</t>
    </r>
    <r>
      <rPr>
        <sz val="11"/>
        <color theme="1"/>
        <rFont val="Calibri"/>
        <family val="2"/>
        <scheme val="minor"/>
      </rPr>
      <t xml:space="preserve">. </t>
    </r>
    <r>
      <rPr>
        <b/>
        <sz val="11"/>
        <rFont val="Calibri"/>
        <family val="2"/>
        <scheme val="minor"/>
      </rPr>
      <t xml:space="preserve">The total hours entered in each section must add up to the hours in the "Total Hours" Column otherwise the timesheet will not compute. </t>
    </r>
  </si>
  <si>
    <t>Week Day</t>
  </si>
  <si>
    <t xml:space="preserve">On the right, enter the pay rate for assignment worked. </t>
  </si>
  <si>
    <t>Ex.)</t>
  </si>
  <si>
    <t>Counsel Hours</t>
  </si>
  <si>
    <t>I hereby certify that I have validated the employee work hours as indicated on this timesheet.</t>
  </si>
  <si>
    <t>CalPERS</t>
  </si>
  <si>
    <t>CalSTRS</t>
  </si>
  <si>
    <t>A.P.P.L.E</t>
  </si>
  <si>
    <t>STRS Retired</t>
  </si>
  <si>
    <t>PERS Retired</t>
  </si>
  <si>
    <t>A</t>
  </si>
  <si>
    <t>B</t>
  </si>
  <si>
    <t>C</t>
  </si>
  <si>
    <t>D</t>
  </si>
  <si>
    <t>E</t>
  </si>
  <si>
    <t>F</t>
  </si>
  <si>
    <t>Comments:</t>
  </si>
  <si>
    <t>Employee needs to sign and submit to the supervisor and budget administrator for approval.</t>
  </si>
  <si>
    <t>Acceptable signature formats include: Original, DocuSign, and Adobe.</t>
  </si>
  <si>
    <t>10.)</t>
  </si>
  <si>
    <t>Timesheets must be submitted to payroll.services@wvm.edu</t>
  </si>
  <si>
    <t xml:space="preserve">*Incomplete timesheets will be returned. Late timesheets will be processed the following pay period.
</t>
  </si>
  <si>
    <t>Submit to: payroll.services@wvm.edu</t>
  </si>
  <si>
    <t xml:space="preserve">*By signing your name, you are acknowledging you have reviewed this timesheet and confirming it is correct for payroll to process.Acceptable signature formats include: Original, DocuSign, and Adobe Sign. </t>
  </si>
  <si>
    <r>
      <t>Enter the Banner</t>
    </r>
    <r>
      <rPr>
        <b/>
        <sz val="11"/>
        <color theme="1"/>
        <rFont val="Calibri"/>
        <family val="2"/>
        <scheme val="minor"/>
      </rPr>
      <t xml:space="preserve"> Fund, Organization, Account, Program and Activity</t>
    </r>
    <r>
      <rPr>
        <sz val="11"/>
        <color theme="1"/>
        <rFont val="Calibri"/>
        <family val="2"/>
        <scheme val="minor"/>
      </rPr>
      <t xml:space="preserve"> numbers and percentage distribution.</t>
    </r>
  </si>
  <si>
    <t>Activ</t>
  </si>
  <si>
    <t>CERTIFICATED HOURLY INSTRUCTOR TIMESHEET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</si>
</sst>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h:mm\ AM/PM;@"/>
    <numFmt numFmtId="165" formatCode="yyyy"/>
    <numFmt numFmtId="166" formatCode="#,##0.00_);\(#,##0.00\);"/>
    <numFmt numFmtId="167" formatCode="&quot;X&quot;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  <font>
      <sz val="20"/>
      <name val="Franklin Gothic Medium"/>
      <family val="2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180">
    <xf numFmtId="0" fontId="0" fillId="0" borderId="0" xfId="0"/>
    <xf numFmtId="18" fontId="12" fillId="3" borderId="1" xfId="0" applyNumberFormat="1" applyFont="1" applyFill="1" applyBorder="1" applyAlignment="1" applyProtection="1">
      <alignment horizontal="center"/>
      <protection locked="0"/>
    </xf>
    <xf numFmtId="18" fontId="12" fillId="3" borderId="5" xfId="0" applyNumberFormat="1" applyFont="1" applyFill="1" applyBorder="1" applyAlignment="1" applyProtection="1">
      <alignment horizontal="center"/>
      <protection locked="0"/>
    </xf>
    <xf numFmtId="2" fontId="12" fillId="3" borderId="1" xfId="0" applyNumberFormat="1" applyFont="1" applyFill="1" applyBorder="1" applyAlignment="1" applyProtection="1">
      <alignment horizontal="center"/>
      <protection locked="0"/>
    </xf>
    <xf numFmtId="2" fontId="12" fillId="3" borderId="5" xfId="0" applyNumberFormat="1" applyFont="1" applyFill="1" applyBorder="1" applyAlignment="1" applyProtection="1">
      <alignment horizontal="center"/>
      <protection locked="0"/>
    </xf>
    <xf numFmtId="2" fontId="12" fillId="3" borderId="6" xfId="0" applyNumberFormat="1" applyFont="1" applyFill="1" applyBorder="1" applyAlignment="1" applyProtection="1">
      <alignment horizontal="center"/>
      <protection locked="0"/>
    </xf>
    <xf numFmtId="18" fontId="12" fillId="3" borderId="7" xfId="0" applyNumberFormat="1" applyFont="1" applyFill="1" applyBorder="1" applyAlignment="1" applyProtection="1">
      <alignment horizontal="center"/>
      <protection locked="0"/>
    </xf>
    <xf numFmtId="18" fontId="12" fillId="3" borderId="8" xfId="0" applyNumberFormat="1" applyFont="1" applyFill="1" applyBorder="1" applyAlignment="1" applyProtection="1">
      <alignment horizontal="center"/>
      <protection locked="0"/>
    </xf>
    <xf numFmtId="0" fontId="9" fillId="2" borderId="0" xfId="0" applyFont="1" applyFill="1"/>
    <xf numFmtId="166" fontId="12" fillId="2" borderId="1" xfId="0" applyNumberFormat="1" applyFont="1" applyFill="1" applyBorder="1" applyAlignment="1">
      <alignment horizontal="center"/>
    </xf>
    <xf numFmtId="166" fontId="12" fillId="2" borderId="5" xfId="0" applyNumberFormat="1" applyFont="1" applyFill="1" applyBorder="1" applyAlignment="1">
      <alignment horizontal="center"/>
    </xf>
    <xf numFmtId="166" fontId="12" fillId="2" borderId="6" xfId="0" applyNumberFormat="1" applyFont="1" applyFill="1" applyBorder="1" applyAlignment="1">
      <alignment horizontal="center"/>
    </xf>
    <xf numFmtId="0" fontId="9" fillId="0" borderId="0" xfId="0" applyFont="1"/>
    <xf numFmtId="0" fontId="7" fillId="2" borderId="0" xfId="0" applyFont="1" applyFill="1"/>
    <xf numFmtId="0" fontId="2" fillId="2" borderId="0" xfId="0" applyFont="1" applyFill="1" applyAlignment="1">
      <alignment horizontal="center" vertical="top"/>
    </xf>
    <xf numFmtId="2" fontId="12" fillId="2" borderId="1" xfId="0" applyNumberFormat="1" applyFont="1" applyFill="1" applyBorder="1"/>
    <xf numFmtId="0" fontId="6" fillId="2" borderId="0" xfId="0" applyFont="1" applyFill="1"/>
    <xf numFmtId="0" fontId="0" fillId="2" borderId="0" xfId="0" applyFill="1"/>
    <xf numFmtId="0" fontId="6" fillId="2" borderId="0" xfId="0" applyFont="1" applyFill="1" applyAlignment="1">
      <alignment vertical="center" wrapText="1"/>
    </xf>
    <xf numFmtId="0" fontId="10" fillId="2" borderId="0" xfId="0" applyFont="1" applyFill="1"/>
    <xf numFmtId="0" fontId="10" fillId="2" borderId="0" xfId="0" applyFont="1" applyFill="1" applyAlignment="1">
      <alignment horizontal="center"/>
    </xf>
    <xf numFmtId="0" fontId="7" fillId="2" borderId="0" xfId="0" applyFont="1" applyFill="1" applyAlignment="1">
      <alignment horizontal="left"/>
    </xf>
    <xf numFmtId="0" fontId="9" fillId="2" borderId="2" xfId="0" applyFont="1" applyFill="1" applyBorder="1"/>
    <xf numFmtId="0" fontId="6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left"/>
    </xf>
    <xf numFmtId="0" fontId="6" fillId="2" borderId="0" xfId="0" applyFont="1" applyFill="1" applyAlignment="1">
      <alignment horizontal="right"/>
    </xf>
    <xf numFmtId="0" fontId="0" fillId="2" borderId="0" xfId="0" applyFill="1" applyAlignment="1">
      <alignment horizontal="right"/>
    </xf>
    <xf numFmtId="0" fontId="0" fillId="2" borderId="0" xfId="0" applyFill="1" applyAlignment="1">
      <alignment vertical="top"/>
    </xf>
    <xf numFmtId="0" fontId="11" fillId="2" borderId="0" xfId="0" applyFont="1" applyFill="1"/>
    <xf numFmtId="0" fontId="11" fillId="2" borderId="0" xfId="0" applyFont="1" applyFill="1" applyAlignment="1">
      <alignment horizontal="left" vertical="top" wrapText="1"/>
    </xf>
    <xf numFmtId="0" fontId="12" fillId="2" borderId="0" xfId="0" applyFont="1" applyFill="1"/>
    <xf numFmtId="0" fontId="12" fillId="2" borderId="1" xfId="0" applyFont="1" applyFill="1" applyBorder="1" applyAlignment="1">
      <alignment horizontal="center" vertical="center" wrapText="1"/>
    </xf>
    <xf numFmtId="0" fontId="12" fillId="2" borderId="7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12" fillId="2" borderId="0" xfId="0" applyFont="1" applyFill="1" applyAlignment="1">
      <alignment vertical="top"/>
    </xf>
    <xf numFmtId="0" fontId="12" fillId="2" borderId="0" xfId="0" applyFont="1" applyFill="1" applyAlignment="1">
      <alignment horizontal="center" vertical="top"/>
    </xf>
    <xf numFmtId="0" fontId="11" fillId="2" borderId="0" xfId="0" applyFont="1" applyFill="1" applyAlignment="1">
      <alignment vertical="center"/>
    </xf>
    <xf numFmtId="0" fontId="11" fillId="2" borderId="0" xfId="0" applyFont="1" applyFill="1" applyAlignment="1">
      <alignment vertical="top"/>
    </xf>
    <xf numFmtId="0" fontId="11" fillId="2" borderId="3" xfId="0" applyFont="1" applyFill="1" applyBorder="1" applyAlignment="1">
      <alignment vertical="top"/>
    </xf>
    <xf numFmtId="0" fontId="9" fillId="2" borderId="0" xfId="0" applyFont="1" applyFill="1" applyAlignment="1">
      <alignment horizontal="center"/>
    </xf>
    <xf numFmtId="0" fontId="9" fillId="2" borderId="0" xfId="0" applyFont="1" applyFill="1" applyAlignment="1">
      <alignment horizontal="right"/>
    </xf>
    <xf numFmtId="0" fontId="0" fillId="2" borderId="0" xfId="0" applyFill="1" applyAlignment="1">
      <alignment horizontal="left" wrapText="1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  <xf numFmtId="0" fontId="7" fillId="0" borderId="0" xfId="0" applyFont="1"/>
    <xf numFmtId="0" fontId="12" fillId="0" borderId="0" xfId="0" applyFont="1" applyAlignment="1">
      <alignment vertical="top"/>
    </xf>
    <xf numFmtId="0" fontId="0" fillId="0" borderId="0" xfId="0" applyAlignment="1">
      <alignment vertical="top"/>
    </xf>
    <xf numFmtId="0" fontId="11" fillId="0" borderId="0" xfId="0" applyFont="1"/>
    <xf numFmtId="0" fontId="9" fillId="0" borderId="0" xfId="0" applyFont="1" applyAlignment="1">
      <alignment horizontal="right"/>
    </xf>
    <xf numFmtId="0" fontId="8" fillId="2" borderId="0" xfId="0" applyFont="1" applyFill="1" applyAlignment="1">
      <alignment horizontal="right"/>
    </xf>
    <xf numFmtId="0" fontId="9" fillId="2" borderId="0" xfId="0" applyFont="1" applyFill="1" applyAlignment="1">
      <alignment vertical="center"/>
    </xf>
    <xf numFmtId="165" fontId="11" fillId="2" borderId="0" xfId="0" applyNumberFormat="1" applyFont="1" applyFill="1" applyAlignment="1">
      <alignment horizontal="left" vertical="top" wrapText="1"/>
    </xf>
    <xf numFmtId="0" fontId="2" fillId="2" borderId="0" xfId="0" applyFont="1" applyFill="1"/>
    <xf numFmtId="0" fontId="16" fillId="2" borderId="0" xfId="0" applyFont="1" applyFill="1"/>
    <xf numFmtId="0" fontId="11" fillId="2" borderId="0" xfId="0" applyFont="1" applyFill="1" applyAlignment="1">
      <alignment horizontal="center"/>
    </xf>
    <xf numFmtId="165" fontId="11" fillId="2" borderId="0" xfId="0" applyNumberFormat="1" applyFont="1" applyFill="1"/>
    <xf numFmtId="0" fontId="11" fillId="2" borderId="0" xfId="0" applyFont="1" applyFill="1" applyAlignment="1">
      <alignment horizontal="right"/>
    </xf>
    <xf numFmtId="9" fontId="7" fillId="2" borderId="0" xfId="0" applyNumberFormat="1" applyFont="1" applyFill="1"/>
    <xf numFmtId="1" fontId="12" fillId="3" borderId="1" xfId="0" applyNumberFormat="1" applyFont="1" applyFill="1" applyBorder="1" applyAlignment="1" applyProtection="1">
      <alignment horizontal="center"/>
      <protection locked="0"/>
    </xf>
    <xf numFmtId="49" fontId="12" fillId="3" borderId="1" xfId="0" applyNumberFormat="1" applyFont="1" applyFill="1" applyBorder="1" applyAlignment="1" applyProtection="1">
      <alignment horizontal="center" vertical="center"/>
      <protection locked="0"/>
    </xf>
    <xf numFmtId="0" fontId="12" fillId="2" borderId="0" xfId="0" applyFont="1" applyFill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2" fontId="12" fillId="2" borderId="0" xfId="0" applyNumberFormat="1" applyFont="1" applyFill="1" applyAlignment="1">
      <alignment horizontal="center"/>
    </xf>
    <xf numFmtId="0" fontId="10" fillId="2" borderId="6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14" fontId="11" fillId="2" borderId="0" xfId="0" applyNumberFormat="1" applyFont="1" applyFill="1" applyAlignment="1">
      <alignment horizontal="left" vertical="top" wrapText="1"/>
    </xf>
    <xf numFmtId="14" fontId="11" fillId="2" borderId="0" xfId="0" applyNumberFormat="1" applyFont="1" applyFill="1"/>
    <xf numFmtId="0" fontId="11" fillId="0" borderId="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top"/>
    </xf>
    <xf numFmtId="0" fontId="0" fillId="2" borderId="0" xfId="0" applyFill="1" applyAlignment="1">
      <alignment horizontal="center"/>
    </xf>
    <xf numFmtId="0" fontId="11" fillId="2" borderId="0" xfId="0" applyFont="1" applyFill="1" applyAlignment="1">
      <alignment vertical="top" wrapText="1"/>
    </xf>
    <xf numFmtId="0" fontId="0" fillId="2" borderId="0" xfId="0" applyFill="1" applyAlignment="1">
      <alignment vertical="top" wrapText="1"/>
    </xf>
    <xf numFmtId="0" fontId="0" fillId="2" borderId="0" xfId="0" applyFill="1" applyAlignment="1">
      <alignment horizontal="left"/>
    </xf>
    <xf numFmtId="2" fontId="12" fillId="0" borderId="0" xfId="1" applyNumberFormat="1" applyFont="1" applyFill="1" applyBorder="1" applyAlignment="1" applyProtection="1"/>
    <xf numFmtId="0" fontId="0" fillId="2" borderId="0" xfId="0" applyFill="1" applyAlignment="1">
      <alignment horizontal="left" vertical="center" wrapText="1"/>
    </xf>
    <xf numFmtId="49" fontId="12" fillId="3" borderId="9" xfId="0" applyNumberFormat="1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>
      <alignment horizontal="right"/>
    </xf>
    <xf numFmtId="0" fontId="9" fillId="2" borderId="4" xfId="0" applyFont="1" applyFill="1" applyBorder="1"/>
    <xf numFmtId="0" fontId="6" fillId="2" borderId="0" xfId="0" applyFont="1" applyFill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9" fillId="2" borderId="2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top"/>
    </xf>
    <xf numFmtId="2" fontId="12" fillId="3" borderId="7" xfId="2" applyNumberFormat="1" applyFont="1" applyFill="1" applyBorder="1" applyAlignment="1" applyProtection="1">
      <protection locked="0"/>
    </xf>
    <xf numFmtId="0" fontId="9" fillId="2" borderId="7" xfId="0" applyFont="1" applyFill="1" applyBorder="1"/>
    <xf numFmtId="165" fontId="10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center"/>
    </xf>
    <xf numFmtId="167" fontId="9" fillId="2" borderId="0" xfId="0" applyNumberFormat="1" applyFont="1" applyFill="1" applyAlignment="1">
      <alignment horizontal="center" vertical="center"/>
    </xf>
    <xf numFmtId="49" fontId="7" fillId="2" borderId="0" xfId="0" applyNumberFormat="1" applyFont="1" applyFill="1"/>
    <xf numFmtId="49" fontId="10" fillId="2" borderId="0" xfId="0" applyNumberFormat="1" applyFont="1" applyFill="1" applyAlignment="1">
      <alignment horizontal="left"/>
    </xf>
    <xf numFmtId="0" fontId="3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/>
    <xf numFmtId="0" fontId="13" fillId="2" borderId="0" xfId="0" applyFont="1" applyFill="1"/>
    <xf numFmtId="0" fontId="9" fillId="0" borderId="0" xfId="0" applyFont="1" applyAlignment="1">
      <alignment vertical="top"/>
    </xf>
    <xf numFmtId="0" fontId="9" fillId="0" borderId="0" xfId="0" applyFont="1" applyAlignment="1">
      <alignment horizontal="center" vertical="top"/>
    </xf>
    <xf numFmtId="0" fontId="10" fillId="0" borderId="0" xfId="0" applyFont="1" applyAlignment="1">
      <alignment horizontal="right"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wrapText="1"/>
    </xf>
    <xf numFmtId="0" fontId="2" fillId="0" borderId="0" xfId="0" applyFont="1" applyAlignment="1">
      <alignment horizontal="center" vertical="top"/>
    </xf>
    <xf numFmtId="2" fontId="12" fillId="0" borderId="0" xfId="0" applyNumberFormat="1" applyFont="1"/>
    <xf numFmtId="2" fontId="12" fillId="0" borderId="0" xfId="2" applyNumberFormat="1" applyFont="1" applyFill="1" applyBorder="1" applyAlignment="1" applyProtection="1"/>
    <xf numFmtId="1" fontId="12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center" vertical="center"/>
    </xf>
    <xf numFmtId="0" fontId="10" fillId="0" borderId="0" xfId="0" applyFont="1"/>
    <xf numFmtId="0" fontId="10" fillId="0" borderId="0" xfId="0" applyFont="1" applyAlignment="1">
      <alignment vertical="top" wrapText="1"/>
    </xf>
    <xf numFmtId="0" fontId="12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17" fillId="5" borderId="0" xfId="3" applyFill="1" applyAlignment="1" applyProtection="1">
      <alignment horizontal="left"/>
    </xf>
    <xf numFmtId="0" fontId="0" fillId="0" borderId="1" xfId="0" applyBorder="1" applyAlignment="1">
      <alignment horizontal="center" vertical="center" textRotation="90"/>
    </xf>
    <xf numFmtId="0" fontId="0" fillId="0" borderId="5" xfId="0" applyBorder="1" applyAlignment="1">
      <alignment horizontal="center" vertical="center" textRotation="90"/>
    </xf>
    <xf numFmtId="0" fontId="0" fillId="0" borderId="6" xfId="0" applyBorder="1" applyAlignment="1">
      <alignment horizontal="center" vertical="center" textRotation="90"/>
    </xf>
    <xf numFmtId="164" fontId="10" fillId="2" borderId="11" xfId="0" applyNumberFormat="1" applyFont="1" applyFill="1" applyBorder="1" applyAlignment="1">
      <alignment horizontal="center" vertical="center" textRotation="255"/>
    </xf>
    <xf numFmtId="164" fontId="10" fillId="2" borderId="10" xfId="0" applyNumberFormat="1" applyFont="1" applyFill="1" applyBorder="1" applyAlignment="1">
      <alignment horizontal="center" vertical="center" textRotation="255"/>
    </xf>
    <xf numFmtId="164" fontId="10" fillId="2" borderId="12" xfId="0" applyNumberFormat="1" applyFont="1" applyFill="1" applyBorder="1" applyAlignment="1">
      <alignment horizontal="center" vertical="center" textRotation="255"/>
    </xf>
    <xf numFmtId="164" fontId="10" fillId="2" borderId="13" xfId="0" applyNumberFormat="1" applyFont="1" applyFill="1" applyBorder="1" applyAlignment="1">
      <alignment horizontal="center" vertical="center" textRotation="255"/>
    </xf>
    <xf numFmtId="164" fontId="10" fillId="2" borderId="6" xfId="0" applyNumberFormat="1" applyFont="1" applyFill="1" applyBorder="1" applyAlignment="1">
      <alignment horizontal="center" vertical="center" textRotation="255"/>
    </xf>
    <xf numFmtId="2" fontId="12" fillId="0" borderId="7" xfId="1" applyNumberFormat="1" applyFont="1" applyFill="1" applyBorder="1" applyAlignment="1" applyProtection="1">
      <alignment horizontal="center"/>
    </xf>
    <xf numFmtId="2" fontId="12" fillId="0" borderId="9" xfId="1" applyNumberFormat="1" applyFont="1" applyFill="1" applyBorder="1" applyAlignment="1" applyProtection="1">
      <alignment horizontal="center"/>
    </xf>
    <xf numFmtId="0" fontId="2" fillId="2" borderId="2" xfId="0" applyFont="1" applyFill="1" applyBorder="1" applyAlignment="1">
      <alignment horizontal="center" vertical="top"/>
    </xf>
    <xf numFmtId="0" fontId="10" fillId="3" borderId="2" xfId="0" applyFont="1" applyFill="1" applyBorder="1" applyAlignment="1" applyProtection="1">
      <alignment horizontal="center"/>
      <protection locked="0"/>
    </xf>
    <xf numFmtId="0" fontId="12" fillId="2" borderId="7" xfId="0" applyFont="1" applyFill="1" applyBorder="1" applyAlignment="1">
      <alignment horizontal="center" vertical="center" wrapText="1"/>
    </xf>
    <xf numFmtId="0" fontId="12" fillId="2" borderId="15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14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left" wrapText="1"/>
    </xf>
    <xf numFmtId="0" fontId="0" fillId="2" borderId="0" xfId="0" applyFill="1" applyAlignment="1">
      <alignment horizontal="left" vertical="top" wrapText="1"/>
    </xf>
    <xf numFmtId="0" fontId="9" fillId="2" borderId="0" xfId="0" applyFont="1" applyFill="1" applyAlignment="1">
      <alignment horizontal="center"/>
    </xf>
    <xf numFmtId="49" fontId="10" fillId="2" borderId="0" xfId="0" applyNumberFormat="1" applyFont="1" applyFill="1" applyAlignment="1">
      <alignment horizontal="left"/>
    </xf>
    <xf numFmtId="0" fontId="9" fillId="4" borderId="7" xfId="0" applyFont="1" applyFill="1" applyBorder="1" applyAlignment="1">
      <alignment horizontal="center" vertical="center"/>
    </xf>
    <xf numFmtId="0" fontId="9" fillId="4" borderId="15" xfId="0" applyFont="1" applyFill="1" applyBorder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49" fontId="12" fillId="3" borderId="7" xfId="0" applyNumberFormat="1" applyFont="1" applyFill="1" applyBorder="1" applyAlignment="1" applyProtection="1">
      <alignment horizontal="center" vertical="center"/>
      <protection locked="0"/>
    </xf>
    <xf numFmtId="49" fontId="12" fillId="3" borderId="9" xfId="0" applyNumberFormat="1" applyFont="1" applyFill="1" applyBorder="1" applyAlignment="1" applyProtection="1">
      <alignment horizontal="center" vertical="center"/>
      <protection locked="0"/>
    </xf>
    <xf numFmtId="0" fontId="10" fillId="2" borderId="0" xfId="0" applyFont="1" applyFill="1" applyAlignment="1">
      <alignment horizontal="left" vertical="center"/>
    </xf>
    <xf numFmtId="165" fontId="10" fillId="2" borderId="0" xfId="0" applyNumberFormat="1" applyFont="1" applyFill="1" applyAlignment="1">
      <alignment horizontal="left"/>
    </xf>
    <xf numFmtId="165" fontId="10" fillId="3" borderId="2" xfId="0" applyNumberFormat="1" applyFont="1" applyFill="1" applyBorder="1" applyAlignment="1" applyProtection="1">
      <alignment horizontal="center"/>
      <protection locked="0"/>
    </xf>
    <xf numFmtId="0" fontId="9" fillId="2" borderId="0" xfId="0" applyFont="1" applyFill="1" applyAlignment="1">
      <alignment horizontal="right"/>
    </xf>
    <xf numFmtId="0" fontId="9" fillId="2" borderId="14" xfId="0" applyFont="1" applyFill="1" applyBorder="1" applyAlignment="1">
      <alignment horizontal="right"/>
    </xf>
    <xf numFmtId="2" fontId="12" fillId="2" borderId="7" xfId="0" applyNumberFormat="1" applyFont="1" applyFill="1" applyBorder="1" applyAlignment="1">
      <alignment horizontal="center"/>
    </xf>
    <xf numFmtId="2" fontId="12" fillId="2" borderId="9" xfId="0" applyNumberFormat="1" applyFont="1" applyFill="1" applyBorder="1" applyAlignment="1">
      <alignment horizontal="center"/>
    </xf>
    <xf numFmtId="44" fontId="9" fillId="0" borderId="0" xfId="0" applyNumberFormat="1" applyFont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0" fillId="2" borderId="0" xfId="0" applyFont="1" applyFill="1" applyAlignment="1">
      <alignment horizontal="right"/>
    </xf>
    <xf numFmtId="0" fontId="10" fillId="2" borderId="14" xfId="0" applyFont="1" applyFill="1" applyBorder="1" applyAlignment="1">
      <alignment horizontal="right"/>
    </xf>
    <xf numFmtId="0" fontId="9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12" fillId="2" borderId="0" xfId="0" applyFont="1" applyFill="1" applyAlignment="1">
      <alignment horizontal="left" vertical="center" wrapText="1"/>
    </xf>
    <xf numFmtId="0" fontId="12" fillId="2" borderId="0" xfId="0" applyFont="1" applyFill="1" applyAlignment="1">
      <alignment horizontal="left" vertical="center"/>
    </xf>
    <xf numFmtId="0" fontId="9" fillId="0" borderId="0" xfId="0" applyFont="1" applyAlignment="1">
      <alignment horizontal="center"/>
    </xf>
    <xf numFmtId="49" fontId="12" fillId="0" borderId="0" xfId="0" applyNumberFormat="1" applyFont="1" applyAlignment="1">
      <alignment horizontal="center" vertical="center"/>
    </xf>
    <xf numFmtId="0" fontId="12" fillId="3" borderId="16" xfId="0" applyFont="1" applyFill="1" applyBorder="1" applyAlignment="1" applyProtection="1">
      <alignment horizontal="left" vertical="top" wrapText="1"/>
      <protection locked="0"/>
    </xf>
    <xf numFmtId="0" fontId="12" fillId="3" borderId="3" xfId="0" applyFont="1" applyFill="1" applyBorder="1" applyAlignment="1" applyProtection="1">
      <alignment horizontal="left" vertical="top" wrapText="1"/>
      <protection locked="0"/>
    </xf>
    <xf numFmtId="0" fontId="12" fillId="3" borderId="17" xfId="0" applyFont="1" applyFill="1" applyBorder="1" applyAlignment="1" applyProtection="1">
      <alignment horizontal="left" vertical="top" wrapText="1"/>
      <protection locked="0"/>
    </xf>
    <xf numFmtId="0" fontId="12" fillId="3" borderId="4" xfId="0" applyFont="1" applyFill="1" applyBorder="1" applyAlignment="1" applyProtection="1">
      <alignment horizontal="left" vertical="top" wrapText="1"/>
      <protection locked="0"/>
    </xf>
    <xf numFmtId="0" fontId="12" fillId="3" borderId="0" xfId="0" applyFont="1" applyFill="1" applyAlignment="1" applyProtection="1">
      <alignment horizontal="left" vertical="top" wrapText="1"/>
      <protection locked="0"/>
    </xf>
    <xf numFmtId="0" fontId="12" fillId="3" borderId="14" xfId="0" applyFont="1" applyFill="1" applyBorder="1" applyAlignment="1" applyProtection="1">
      <alignment horizontal="left" vertical="top" wrapText="1"/>
      <protection locked="0"/>
    </xf>
    <xf numFmtId="0" fontId="12" fillId="3" borderId="18" xfId="0" applyFont="1" applyFill="1" applyBorder="1" applyAlignment="1" applyProtection="1">
      <alignment horizontal="left" vertical="top" wrapText="1"/>
      <protection locked="0"/>
    </xf>
    <xf numFmtId="0" fontId="12" fillId="3" borderId="2" xfId="0" applyFont="1" applyFill="1" applyBorder="1" applyAlignment="1" applyProtection="1">
      <alignment horizontal="left" vertical="top" wrapText="1"/>
      <protection locked="0"/>
    </xf>
    <xf numFmtId="0" fontId="12" fillId="3" borderId="19" xfId="0" applyFont="1" applyFill="1" applyBorder="1" applyAlignment="1" applyProtection="1">
      <alignment horizontal="left" vertical="top" wrapText="1"/>
      <protection locked="0"/>
    </xf>
    <xf numFmtId="0" fontId="12" fillId="0" borderId="0" xfId="0" applyFont="1" applyAlignment="1">
      <alignment horizontal="center" vertical="center"/>
    </xf>
    <xf numFmtId="2" fontId="12" fillId="0" borderId="0" xfId="0" applyNumberFormat="1" applyFont="1" applyAlignment="1">
      <alignment horizontal="center"/>
    </xf>
    <xf numFmtId="0" fontId="11" fillId="2" borderId="0" xfId="0" applyFont="1" applyFill="1" applyAlignment="1">
      <alignment horizontal="left" vertical="top" wrapText="1"/>
    </xf>
  </cellXfs>
  <cellStyles count="4">
    <cellStyle name="Comma" xfId="1" builtinId="3"/>
    <cellStyle name="Currency" xfId="2" builtinId="4"/>
    <cellStyle name="Hyperlink" xfId="3" builtinId="8"/>
    <cellStyle name="Normal" xfId="0" builtinId="0"/>
  </cellStyles>
  <dxfs count="7"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theme="0" tint="-0.499984740745262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330200</xdr:colOff>
      <xdr:row>12</xdr:row>
      <xdr:rowOff>159152</xdr:rowOff>
    </xdr:from>
    <xdr:to>
      <xdr:col>18</xdr:col>
      <xdr:colOff>1230</xdr:colOff>
      <xdr:row>19</xdr:row>
      <xdr:rowOff>34059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68960" y="2521352"/>
          <a:ext cx="6549350" cy="1155067"/>
        </a:xfrm>
        <a:prstGeom prst="rect">
          <a:avLst/>
        </a:prstGeom>
      </xdr:spPr>
    </xdr:pic>
    <xdr:clientData/>
  </xdr:twoCellAnchor>
  <xdr:twoCellAnchor editAs="oneCell">
    <xdr:from>
      <xdr:col>0</xdr:col>
      <xdr:colOff>1</xdr:colOff>
      <xdr:row>0</xdr:row>
      <xdr:rowOff>0</xdr:rowOff>
    </xdr:from>
    <xdr:to>
      <xdr:col>3</xdr:col>
      <xdr:colOff>167641</xdr:colOff>
      <xdr:row>3</xdr:row>
      <xdr:rowOff>146031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0"/>
          <a:ext cx="1016000" cy="8318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34</xdr:row>
      <xdr:rowOff>162560</xdr:rowOff>
    </xdr:from>
    <xdr:to>
      <xdr:col>2</xdr:col>
      <xdr:colOff>208299</xdr:colOff>
      <xdr:row>37</xdr:row>
      <xdr:rowOff>279400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264400"/>
          <a:ext cx="812819" cy="6654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ayroll.services@wvm.edu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M122"/>
  <sheetViews>
    <sheetView tabSelected="1" topLeftCell="A36" zoomScale="150" zoomScaleNormal="150" zoomScalePageLayoutView="150" workbookViewId="0">
      <selection activeCell="G39" sqref="G39:H39"/>
    </sheetView>
  </sheetViews>
  <sheetFormatPr defaultColWidth="3.85546875" defaultRowHeight="15" x14ac:dyDescent="0.25"/>
  <cols>
    <col min="1" max="1" width="3.28515625" style="43" customWidth="1"/>
    <col min="2" max="2" width="5.42578125" customWidth="1"/>
    <col min="3" max="3" width="3.5703125" customWidth="1"/>
    <col min="4" max="5" width="7.42578125" customWidth="1"/>
    <col min="6" max="6" width="3.28515625" customWidth="1"/>
    <col min="7" max="8" width="7.42578125" customWidth="1"/>
    <col min="9" max="14" width="6.42578125" customWidth="1"/>
    <col min="15" max="15" width="0.5703125" customWidth="1"/>
    <col min="16" max="16" width="7.140625" customWidth="1"/>
    <col min="17" max="17" width="2.85546875" customWidth="1"/>
    <col min="18" max="18" width="5.28515625" customWidth="1"/>
    <col min="19" max="21" width="7.5703125" customWidth="1"/>
    <col min="22" max="22" width="6.42578125" customWidth="1"/>
    <col min="23" max="23" width="2.28515625" customWidth="1"/>
    <col min="25" max="25" width="13.28515625" customWidth="1"/>
  </cols>
  <sheetData>
    <row r="1" spans="1:22" ht="18.75" x14ac:dyDescent="0.3">
      <c r="A1" s="26"/>
      <c r="B1" s="17"/>
      <c r="C1" s="138" t="s">
        <v>0</v>
      </c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</row>
    <row r="2" spans="1:22" ht="18.75" x14ac:dyDescent="0.25">
      <c r="A2" s="26"/>
      <c r="B2" s="17"/>
      <c r="C2" s="139" t="s">
        <v>89</v>
      </c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</row>
    <row r="3" spans="1:22" ht="18.75" x14ac:dyDescent="0.25">
      <c r="A3" s="26"/>
      <c r="B3" s="17"/>
      <c r="C3" s="140" t="s">
        <v>16</v>
      </c>
      <c r="D3" s="140"/>
      <c r="E3" s="140"/>
      <c r="F3" s="140"/>
      <c r="G3" s="140"/>
      <c r="H3" s="140"/>
      <c r="I3" s="140"/>
      <c r="J3" s="140"/>
      <c r="K3" s="140"/>
      <c r="L3" s="140"/>
      <c r="M3" s="140"/>
      <c r="N3" s="140"/>
      <c r="O3" s="140"/>
      <c r="P3" s="140"/>
      <c r="Q3" s="140"/>
      <c r="R3" s="140"/>
      <c r="S3" s="140"/>
      <c r="T3" s="140"/>
      <c r="U3" s="140"/>
      <c r="V3" s="140"/>
    </row>
    <row r="4" spans="1:22" x14ac:dyDescent="0.25">
      <c r="A4" s="2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</row>
    <row r="5" spans="1:22" x14ac:dyDescent="0.25">
      <c r="A5" s="26" t="s">
        <v>17</v>
      </c>
      <c r="B5" s="75" t="s">
        <v>25</v>
      </c>
      <c r="C5" s="75"/>
      <c r="D5" s="75"/>
      <c r="E5" s="75"/>
      <c r="F5" s="75"/>
      <c r="G5" s="75"/>
      <c r="H5" s="75"/>
      <c r="I5" s="75"/>
      <c r="J5" s="17"/>
      <c r="K5" s="17"/>
      <c r="L5" s="17"/>
      <c r="M5" s="17"/>
      <c r="N5" s="17"/>
      <c r="O5" s="17"/>
      <c r="P5" s="17"/>
      <c r="Q5" s="17"/>
      <c r="R5" s="17"/>
      <c r="S5" s="17"/>
      <c r="T5" s="17"/>
      <c r="U5" s="17"/>
      <c r="V5" s="17"/>
    </row>
    <row r="6" spans="1:22" x14ac:dyDescent="0.25">
      <c r="A6" s="26" t="s">
        <v>18</v>
      </c>
      <c r="B6" s="141" t="s">
        <v>40</v>
      </c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141"/>
      <c r="V6" s="141"/>
    </row>
    <row r="7" spans="1:22" ht="15" customHeight="1" x14ac:dyDescent="0.25">
      <c r="A7" s="26" t="s">
        <v>20</v>
      </c>
      <c r="B7" s="142" t="s">
        <v>19</v>
      </c>
      <c r="C7" s="142"/>
      <c r="D7" s="142"/>
      <c r="E7" s="142"/>
      <c r="F7" s="142"/>
      <c r="G7" s="142"/>
      <c r="H7" s="142"/>
      <c r="I7" s="142"/>
      <c r="J7" s="142"/>
      <c r="K7" s="142"/>
      <c r="L7" s="142"/>
      <c r="M7" s="142"/>
      <c r="N7" s="142"/>
      <c r="O7" s="142"/>
      <c r="P7" s="142"/>
      <c r="Q7" s="142"/>
      <c r="R7" s="142"/>
      <c r="S7" s="142"/>
      <c r="T7" s="142"/>
      <c r="U7" s="142"/>
      <c r="V7" s="142"/>
    </row>
    <row r="8" spans="1:22" ht="15" customHeight="1" x14ac:dyDescent="0.25">
      <c r="A8" s="26" t="s">
        <v>21</v>
      </c>
      <c r="B8" s="142" t="s">
        <v>49</v>
      </c>
      <c r="C8" s="142"/>
      <c r="D8" s="142"/>
      <c r="E8" s="142"/>
      <c r="F8" s="142"/>
      <c r="G8" s="142"/>
      <c r="H8" s="142"/>
      <c r="I8" s="142"/>
      <c r="J8" s="142"/>
      <c r="K8" s="142"/>
      <c r="L8" s="142"/>
      <c r="M8" s="142"/>
      <c r="N8" s="142"/>
      <c r="O8" s="142"/>
      <c r="P8" s="142"/>
      <c r="Q8" s="142"/>
      <c r="R8" s="142"/>
      <c r="S8" s="142"/>
      <c r="T8" s="142"/>
      <c r="U8" s="142"/>
      <c r="V8" s="142"/>
    </row>
    <row r="9" spans="1:22" x14ac:dyDescent="0.25">
      <c r="A9" s="26"/>
      <c r="B9" s="142"/>
      <c r="C9" s="142"/>
      <c r="D9" s="142"/>
      <c r="E9" s="142"/>
      <c r="F9" s="142"/>
      <c r="G9" s="142"/>
      <c r="H9" s="142"/>
      <c r="I9" s="142"/>
      <c r="J9" s="142"/>
      <c r="K9" s="142"/>
      <c r="L9" s="142"/>
      <c r="M9" s="142"/>
      <c r="N9" s="142"/>
      <c r="O9" s="142"/>
      <c r="P9" s="142"/>
      <c r="Q9" s="142"/>
      <c r="R9" s="142"/>
      <c r="S9" s="142"/>
      <c r="T9" s="142"/>
      <c r="U9" s="142"/>
      <c r="V9" s="142"/>
    </row>
    <row r="10" spans="1:22" x14ac:dyDescent="0.25">
      <c r="A10" s="26"/>
      <c r="B10" s="142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142"/>
      <c r="P10" s="142"/>
      <c r="Q10" s="142"/>
      <c r="R10" s="142"/>
      <c r="S10" s="142"/>
      <c r="T10" s="142"/>
      <c r="U10" s="142"/>
      <c r="V10" s="142"/>
    </row>
    <row r="11" spans="1:22" ht="15" customHeight="1" x14ac:dyDescent="0.25">
      <c r="A11" s="26" t="s">
        <v>38</v>
      </c>
      <c r="B11" s="142" t="s">
        <v>62</v>
      </c>
      <c r="C11" s="142"/>
      <c r="D11" s="142"/>
      <c r="E11" s="142"/>
      <c r="F11" s="142"/>
      <c r="G11" s="142"/>
      <c r="H11" s="142"/>
      <c r="I11" s="142"/>
      <c r="J11" s="142"/>
      <c r="K11" s="142"/>
      <c r="L11" s="142"/>
      <c r="M11" s="142"/>
      <c r="N11" s="142"/>
      <c r="O11" s="142"/>
      <c r="P11" s="142"/>
      <c r="Q11" s="142"/>
      <c r="R11" s="142"/>
      <c r="S11" s="142"/>
      <c r="T11" s="142"/>
      <c r="U11" s="142"/>
      <c r="V11" s="142"/>
    </row>
    <row r="12" spans="1:22" x14ac:dyDescent="0.25">
      <c r="A12" s="26"/>
      <c r="B12" s="142"/>
      <c r="C12" s="142"/>
      <c r="D12" s="142"/>
      <c r="E12" s="142"/>
      <c r="F12" s="142"/>
      <c r="G12" s="142"/>
      <c r="H12" s="142"/>
      <c r="I12" s="142"/>
      <c r="J12" s="142"/>
      <c r="K12" s="142"/>
      <c r="L12" s="142"/>
      <c r="M12" s="142"/>
      <c r="N12" s="142"/>
      <c r="O12" s="142"/>
      <c r="P12" s="142"/>
      <c r="Q12" s="142"/>
      <c r="R12" s="142"/>
      <c r="S12" s="142"/>
      <c r="T12" s="142"/>
      <c r="U12" s="142"/>
      <c r="V12" s="142"/>
    </row>
    <row r="13" spans="1:22" x14ac:dyDescent="0.25">
      <c r="A13" s="26"/>
      <c r="B13" s="14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142"/>
      <c r="S13" s="142"/>
      <c r="T13" s="142"/>
      <c r="U13" s="142"/>
      <c r="V13" s="142"/>
    </row>
    <row r="14" spans="1:22" x14ac:dyDescent="0.25">
      <c r="A14" s="26"/>
      <c r="B14" s="41" t="s">
        <v>65</v>
      </c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P14" s="41"/>
      <c r="Q14" s="41"/>
      <c r="R14" s="41"/>
      <c r="S14" s="41"/>
      <c r="T14" s="41"/>
      <c r="U14" s="41"/>
      <c r="V14" s="41"/>
    </row>
    <row r="15" spans="1:22" x14ac:dyDescent="0.25">
      <c r="A15" s="26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</row>
    <row r="16" spans="1:22" x14ac:dyDescent="0.25">
      <c r="A16" s="26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</row>
    <row r="17" spans="1:22" x14ac:dyDescent="0.25">
      <c r="A17" s="26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</row>
    <row r="18" spans="1:22" x14ac:dyDescent="0.25">
      <c r="A18" s="26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</row>
    <row r="19" spans="1:22" x14ac:dyDescent="0.25">
      <c r="A19" s="26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</row>
    <row r="20" spans="1:22" x14ac:dyDescent="0.25">
      <c r="A20" s="26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</row>
    <row r="21" spans="1:22" ht="15" customHeight="1" x14ac:dyDescent="0.25">
      <c r="A21" s="26" t="s">
        <v>39</v>
      </c>
      <c r="B21" s="143" t="s">
        <v>64</v>
      </c>
      <c r="C21" s="143"/>
      <c r="D21" s="143"/>
      <c r="E21" s="143"/>
      <c r="F21" s="143"/>
      <c r="G21" s="143"/>
      <c r="H21" s="143"/>
      <c r="I21" s="143"/>
      <c r="J21" s="143"/>
      <c r="K21" s="143"/>
      <c r="L21" s="143"/>
      <c r="M21" s="77"/>
      <c r="N21" s="77"/>
      <c r="O21" s="77"/>
      <c r="P21" s="77"/>
      <c r="Q21" s="77"/>
      <c r="R21" s="77"/>
      <c r="S21" s="77"/>
      <c r="T21" s="77"/>
      <c r="U21" s="77"/>
      <c r="V21" s="77"/>
    </row>
    <row r="22" spans="1:22" ht="15" customHeight="1" x14ac:dyDescent="0.25">
      <c r="A22" s="26" t="s">
        <v>22</v>
      </c>
      <c r="B22" s="17" t="s">
        <v>87</v>
      </c>
      <c r="C22" s="77"/>
      <c r="D22" s="77"/>
      <c r="E22" s="77"/>
      <c r="F22" s="77"/>
      <c r="G22" s="77"/>
      <c r="H22" s="77"/>
      <c r="I22" s="77"/>
      <c r="J22" s="77"/>
      <c r="K22" s="77"/>
      <c r="L22" s="77"/>
      <c r="M22" s="77"/>
      <c r="N22" s="77"/>
      <c r="O22" s="77"/>
      <c r="P22" s="77"/>
      <c r="Q22" s="77"/>
      <c r="R22" s="77"/>
      <c r="S22" s="77"/>
      <c r="T22" s="77"/>
      <c r="U22" s="77"/>
      <c r="V22" s="77"/>
    </row>
    <row r="23" spans="1:22" ht="15" customHeight="1" x14ac:dyDescent="0.25">
      <c r="A23" s="26" t="s">
        <v>23</v>
      </c>
      <c r="B23" s="17" t="s">
        <v>80</v>
      </c>
      <c r="M23" s="74"/>
      <c r="N23" s="74"/>
      <c r="O23" s="74"/>
      <c r="P23" s="74"/>
      <c r="Q23" s="74"/>
      <c r="R23" s="74"/>
      <c r="S23" s="74"/>
      <c r="T23" s="74"/>
      <c r="U23" s="74"/>
      <c r="V23" s="74"/>
    </row>
    <row r="24" spans="1:22" x14ac:dyDescent="0.25">
      <c r="A24" s="26" t="s">
        <v>24</v>
      </c>
      <c r="B24" t="s">
        <v>81</v>
      </c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74"/>
      <c r="T24" s="74"/>
      <c r="U24" s="74"/>
      <c r="V24" s="74"/>
    </row>
    <row r="25" spans="1:22" x14ac:dyDescent="0.25">
      <c r="A25" s="26" t="s">
        <v>82</v>
      </c>
      <c r="B25" s="17" t="s">
        <v>83</v>
      </c>
      <c r="C25" s="75"/>
      <c r="D25" s="75"/>
      <c r="E25" s="75"/>
      <c r="F25" s="75"/>
      <c r="G25" s="75"/>
      <c r="H25" s="75"/>
      <c r="I25" s="75"/>
      <c r="J25" s="75"/>
      <c r="K25" s="75"/>
      <c r="L25" s="75"/>
      <c r="M25" s="75"/>
      <c r="N25" s="75"/>
      <c r="O25" s="75"/>
      <c r="P25" s="75"/>
      <c r="Q25" s="75"/>
      <c r="R25" s="75"/>
      <c r="S25" s="17"/>
      <c r="T25" s="17"/>
      <c r="U25" s="17"/>
      <c r="V25" s="17"/>
    </row>
    <row r="26" spans="1:22" x14ac:dyDescent="0.25">
      <c r="A26" s="72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</row>
    <row r="27" spans="1:22" x14ac:dyDescent="0.25">
      <c r="A27" s="26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</row>
    <row r="28" spans="1:22" x14ac:dyDescent="0.25">
      <c r="A28" s="26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</row>
    <row r="29" spans="1:22" x14ac:dyDescent="0.25">
      <c r="A29" s="26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</row>
    <row r="30" spans="1:22" x14ac:dyDescent="0.25">
      <c r="A30" s="26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</row>
    <row r="31" spans="1:22" x14ac:dyDescent="0.25">
      <c r="A31" s="26"/>
      <c r="B31" s="17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</row>
    <row r="32" spans="1:22" ht="57" customHeight="1" x14ac:dyDescent="0.25">
      <c r="A32" s="26"/>
      <c r="B32" s="17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</row>
    <row r="33" spans="1:39" x14ac:dyDescent="0.25">
      <c r="A33" s="26"/>
      <c r="B33" s="17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</row>
    <row r="34" spans="1:39" x14ac:dyDescent="0.25">
      <c r="A34" s="26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</row>
    <row r="35" spans="1:39" x14ac:dyDescent="0.25">
      <c r="A35" s="26"/>
      <c r="B35" s="17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</row>
    <row r="36" spans="1:39" s="42" customFormat="1" ht="17.25" customHeight="1" x14ac:dyDescent="0.3">
      <c r="A36" s="25"/>
      <c r="B36" s="16"/>
      <c r="C36" s="138" t="s">
        <v>0</v>
      </c>
      <c r="D36" s="138"/>
      <c r="E36" s="138"/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  <c r="Q36" s="138"/>
      <c r="R36" s="138"/>
      <c r="S36" s="138"/>
      <c r="T36" s="138"/>
      <c r="U36" s="81"/>
      <c r="V36" s="23" t="s">
        <v>30</v>
      </c>
      <c r="W36" s="16"/>
      <c r="X36" s="16"/>
      <c r="Y36" s="92"/>
      <c r="Z36" s="92"/>
      <c r="AA36" s="92"/>
      <c r="AB36" s="92"/>
      <c r="AC36" s="92"/>
      <c r="AD36" s="93"/>
      <c r="AE36" s="93"/>
      <c r="AF36" s="93"/>
    </row>
    <row r="37" spans="1:39" ht="12" customHeight="1" x14ac:dyDescent="0.25">
      <c r="A37" s="26"/>
      <c r="B37" s="18"/>
      <c r="C37" s="140" t="s">
        <v>89</v>
      </c>
      <c r="D37" s="140"/>
      <c r="E37" s="140"/>
      <c r="F37" s="140"/>
      <c r="G37" s="140"/>
      <c r="H37" s="140"/>
      <c r="I37" s="140"/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82"/>
      <c r="V37" s="18"/>
      <c r="W37" s="94"/>
      <c r="X37" s="94"/>
      <c r="Y37" s="95"/>
      <c r="Z37" s="95"/>
      <c r="AA37" s="95"/>
      <c r="AB37" s="95"/>
      <c r="AC37" s="95"/>
      <c r="AD37" s="93"/>
      <c r="AE37" s="93"/>
      <c r="AF37" s="93"/>
    </row>
    <row r="38" spans="1:39" ht="24.75" customHeight="1" x14ac:dyDescent="0.45">
      <c r="A38" s="26"/>
      <c r="B38" s="18"/>
      <c r="C38" s="18"/>
      <c r="D38" s="18"/>
      <c r="E38" s="17"/>
      <c r="F38" s="18"/>
      <c r="G38" s="18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88"/>
      <c r="W38" s="96"/>
      <c r="X38" s="96"/>
      <c r="Y38" s="43"/>
      <c r="Z38" s="43"/>
      <c r="AA38" s="43"/>
      <c r="AB38" s="43"/>
      <c r="AC38" s="43"/>
      <c r="AD38" s="43"/>
      <c r="AE38" s="43"/>
    </row>
    <row r="39" spans="1:39" s="44" customFormat="1" ht="12" customHeight="1" x14ac:dyDescent="0.25">
      <c r="A39" s="133"/>
      <c r="B39" s="133"/>
      <c r="C39" s="133"/>
      <c r="D39" s="133"/>
      <c r="E39" s="133"/>
      <c r="F39" s="133"/>
      <c r="G39" s="133"/>
      <c r="H39" s="133"/>
      <c r="I39" s="133" t="s">
        <v>59</v>
      </c>
      <c r="J39" s="133"/>
      <c r="K39" s="20"/>
      <c r="L39" s="153">
        <v>45218</v>
      </c>
      <c r="M39" s="153"/>
      <c r="N39" s="152" t="str">
        <f>IF(I39="Dec - Jan",L39+365,"")</f>
        <v/>
      </c>
      <c r="O39" s="152"/>
      <c r="P39" s="87"/>
      <c r="Q39" s="89"/>
      <c r="R39" s="151"/>
      <c r="S39" s="151"/>
      <c r="T39" s="13"/>
      <c r="U39" s="13"/>
      <c r="V39" s="13"/>
      <c r="AB39" s="94"/>
      <c r="AC39" s="94"/>
      <c r="AD39" s="94"/>
      <c r="AE39" s="94"/>
      <c r="AF39" s="94"/>
      <c r="AG39" s="94"/>
      <c r="AH39" s="94"/>
      <c r="AI39" s="94"/>
      <c r="AJ39" s="94"/>
      <c r="AK39" s="18"/>
      <c r="AL39" s="18"/>
      <c r="AM39" s="18"/>
    </row>
    <row r="40" spans="1:39" s="44" customFormat="1" ht="11.25" customHeight="1" x14ac:dyDescent="0.25">
      <c r="A40" s="137" t="s">
        <v>2</v>
      </c>
      <c r="B40" s="137"/>
      <c r="C40" s="137"/>
      <c r="D40" s="137" t="s">
        <v>3</v>
      </c>
      <c r="E40" s="137"/>
      <c r="F40" s="137"/>
      <c r="G40" s="144" t="s">
        <v>4</v>
      </c>
      <c r="H40" s="144"/>
      <c r="I40" s="144" t="s">
        <v>5</v>
      </c>
      <c r="J40" s="144"/>
      <c r="K40" s="39"/>
      <c r="L40" s="144" t="s">
        <v>6</v>
      </c>
      <c r="M40" s="144"/>
      <c r="N40" s="8"/>
      <c r="O40" s="8"/>
      <c r="P40" s="8"/>
      <c r="Q40" s="90"/>
      <c r="R40" s="13"/>
      <c r="S40" s="13"/>
      <c r="T40" s="13"/>
      <c r="U40" s="13"/>
      <c r="V40" s="13"/>
      <c r="AC40" s="97"/>
      <c r="AD40" s="98"/>
      <c r="AE40" s="99"/>
      <c r="AF40" s="97"/>
      <c r="AG40" s="97"/>
      <c r="AH40" s="12"/>
      <c r="AI40" s="12"/>
      <c r="AJ40" s="98"/>
      <c r="AK40" s="13"/>
      <c r="AL40" s="13"/>
      <c r="AM40" s="13"/>
    </row>
    <row r="41" spans="1:39" s="44" customFormat="1" ht="12" customHeight="1" x14ac:dyDescent="0.25">
      <c r="A41" s="40"/>
      <c r="B41" s="13"/>
      <c r="C41" s="21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  <c r="P41" s="13"/>
      <c r="Q41" s="145"/>
      <c r="R41" s="145"/>
      <c r="S41" s="145"/>
      <c r="T41" s="145"/>
      <c r="U41" s="91"/>
      <c r="V41" s="13"/>
      <c r="AC41" s="97"/>
      <c r="AD41" s="98"/>
      <c r="AE41" s="99"/>
      <c r="AF41" s="97"/>
      <c r="AG41" s="97"/>
      <c r="AH41" s="12"/>
      <c r="AI41" s="12"/>
      <c r="AJ41" s="98"/>
      <c r="AK41" s="13"/>
      <c r="AL41" s="13"/>
      <c r="AM41" s="13"/>
    </row>
    <row r="42" spans="1:39" s="44" customFormat="1" ht="12" customHeight="1" x14ac:dyDescent="0.25">
      <c r="A42" s="13"/>
      <c r="B42" s="13"/>
      <c r="C42" s="40"/>
      <c r="D42" s="13"/>
      <c r="E42" s="13"/>
      <c r="F42" s="21"/>
      <c r="G42" s="13"/>
      <c r="H42" s="13"/>
      <c r="I42" s="13"/>
      <c r="J42" s="146" t="s">
        <v>11</v>
      </c>
      <c r="K42" s="147"/>
      <c r="L42" s="147"/>
      <c r="M42" s="148"/>
      <c r="N42" s="61"/>
      <c r="O42" s="13"/>
      <c r="P42" s="146" t="str">
        <f>IF(NOT(ISBLANK(Q39)),"Substitute","Instructor")</f>
        <v>Instructor</v>
      </c>
      <c r="Q42" s="147"/>
      <c r="R42" s="147"/>
      <c r="S42" s="147"/>
      <c r="T42" s="147"/>
      <c r="U42" s="147"/>
      <c r="V42" s="148"/>
      <c r="AC42" s="97"/>
      <c r="AD42" s="98"/>
      <c r="AE42" s="99"/>
      <c r="AF42" s="97"/>
      <c r="AG42" s="97"/>
      <c r="AH42" s="12"/>
      <c r="AI42" s="12"/>
      <c r="AJ42" s="98"/>
      <c r="AK42" s="13"/>
      <c r="AL42" s="13"/>
      <c r="AM42" s="13"/>
    </row>
    <row r="43" spans="1:39" s="45" customFormat="1" ht="24" customHeight="1" x14ac:dyDescent="0.2">
      <c r="A43" s="134" t="s">
        <v>63</v>
      </c>
      <c r="B43" s="135"/>
      <c r="C43" s="136"/>
      <c r="D43" s="31" t="s">
        <v>15</v>
      </c>
      <c r="E43" s="32" t="s">
        <v>26</v>
      </c>
      <c r="F43" s="31"/>
      <c r="G43" s="31" t="s">
        <v>15</v>
      </c>
      <c r="H43" s="32" t="s">
        <v>26</v>
      </c>
      <c r="I43" s="33" t="s">
        <v>1</v>
      </c>
      <c r="J43" s="31" t="s">
        <v>9</v>
      </c>
      <c r="K43" s="31" t="s">
        <v>10</v>
      </c>
      <c r="L43" s="31" t="s">
        <v>66</v>
      </c>
      <c r="M43" s="31" t="s">
        <v>29</v>
      </c>
      <c r="N43" s="60"/>
      <c r="O43" s="34"/>
      <c r="P43" s="34"/>
      <c r="Q43" s="30"/>
      <c r="R43" s="30"/>
      <c r="S43" s="30"/>
      <c r="T43" s="30"/>
      <c r="U43" s="30"/>
      <c r="V43" s="35"/>
      <c r="AB43" s="100"/>
      <c r="AC43" s="101"/>
      <c r="AD43" s="102"/>
      <c r="AE43" s="102"/>
      <c r="AF43" s="101"/>
      <c r="AG43" s="101"/>
      <c r="AH43" s="103"/>
      <c r="AI43" s="103"/>
      <c r="AJ43" s="102"/>
      <c r="AK43" s="104"/>
      <c r="AL43" s="104"/>
      <c r="AM43" s="104"/>
    </row>
    <row r="44" spans="1:39" s="46" customFormat="1" ht="12" customHeight="1" x14ac:dyDescent="0.2">
      <c r="A44" s="122" t="str">
        <f>IF(I39="Jan - Feb","January",IF(I39="Feb - Mar","February",IF(I39="Mar - Apr","March",IF(I39="Apr - May","April",IF(I39="May - Jun","May",IF(I39="Jun - Jul","June",IF(I39="Jul - Aug","July",IF(I39="Aug - Sep","August",IF(I39="Sep - Oct","September",IF(I39="Oct - Nov","October",IF(I39="Nov - Dec","November",IF(I39="Dec - Jan","December",))))))))))))</f>
        <v>October</v>
      </c>
      <c r="B44" s="68" t="str">
        <f>IF(J86=1,"SUN",IF(J86=2,"MON",IF(J86=3,"TUE",IF(J86=4,"WED",IF(J86=5,"THUR",IF(J86=6,"FRI",IF(J86=7,"SAT","")))))))</f>
        <v>MON</v>
      </c>
      <c r="C44" s="63">
        <f>C74+1</f>
        <v>16</v>
      </c>
      <c r="D44" s="1"/>
      <c r="E44" s="6"/>
      <c r="F44" s="125" t="s">
        <v>31</v>
      </c>
      <c r="G44" s="1"/>
      <c r="H44" s="6"/>
      <c r="I44" s="9">
        <f t="shared" ref="I44:I74" si="0">(IF(AND(E44&gt;0,E44&lt;D44),ROUND(((E44+1)-D44)*24/0.25,0)*0.25,ROUND((E44-D44)*24/0.25,0)*0.25))+(IF(AND(H44&gt;0,H44&lt;G44),ROUND(((H44+1)-G44)*24/0.25,0)*0.25,ROUND((H44-G44)*24/0.25,0)*0.25))</f>
        <v>0</v>
      </c>
      <c r="J44" s="3"/>
      <c r="K44" s="3"/>
      <c r="L44" s="3"/>
      <c r="M44" s="3"/>
      <c r="N44" s="80"/>
      <c r="O44" s="8"/>
      <c r="P44" s="8"/>
      <c r="Q44" s="27"/>
      <c r="R44" s="27"/>
      <c r="S44" s="14" t="s">
        <v>12</v>
      </c>
      <c r="T44" s="84" t="s">
        <v>13</v>
      </c>
      <c r="U44" s="132" t="s">
        <v>14</v>
      </c>
      <c r="V44" s="132"/>
      <c r="AB44" s="105"/>
      <c r="AC44" s="106"/>
      <c r="AD44" s="107"/>
      <c r="AE44" s="12"/>
      <c r="AF44" s="12"/>
      <c r="AG44" s="12"/>
      <c r="AH44" s="12"/>
      <c r="AI44" s="12"/>
      <c r="AJ44" s="12"/>
      <c r="AK44" s="144"/>
      <c r="AL44" s="144"/>
      <c r="AM44" s="144"/>
    </row>
    <row r="45" spans="1:39" s="12" customFormat="1" ht="12" customHeight="1" x14ac:dyDescent="0.2">
      <c r="A45" s="122"/>
      <c r="B45" s="68" t="str">
        <f t="shared" ref="B45:B74" si="1">IF(J87=1,"SUN",IF(J87=2,"MON",IF(J87=3,"TUE",IF(J87=4,"WED",IF(J87=5,"THUR",IF(J87=6,"FRI",IF(J87=7,"SAT","")))))))</f>
        <v>TUE</v>
      </c>
      <c r="C45" s="64">
        <f t="shared" ref="C45:C56" si="2">C44+1</f>
        <v>17</v>
      </c>
      <c r="D45" s="1"/>
      <c r="E45" s="6"/>
      <c r="F45" s="126"/>
      <c r="G45" s="1"/>
      <c r="H45" s="6"/>
      <c r="I45" s="9">
        <f t="shared" si="0"/>
        <v>0</v>
      </c>
      <c r="J45" s="3"/>
      <c r="K45" s="3"/>
      <c r="L45" s="3"/>
      <c r="M45" s="3"/>
      <c r="N45" s="62"/>
      <c r="O45" s="8"/>
      <c r="P45" s="154" t="s">
        <v>34</v>
      </c>
      <c r="Q45" s="154"/>
      <c r="R45" s="155"/>
      <c r="S45" s="15">
        <f>IF(SUM(J44:M74)=SUM(I44:I74),SUM(J44:J74),0)</f>
        <v>0</v>
      </c>
      <c r="T45" s="85"/>
      <c r="U45" s="130">
        <f>ROUND(S45*T45,2)</f>
        <v>0</v>
      </c>
      <c r="V45" s="131"/>
      <c r="AB45" s="105"/>
      <c r="AC45" s="106"/>
      <c r="AD45" s="107"/>
      <c r="AK45" s="39"/>
      <c r="AL45" s="39"/>
      <c r="AM45" s="39"/>
    </row>
    <row r="46" spans="1:39" s="12" customFormat="1" ht="12" customHeight="1" x14ac:dyDescent="0.2">
      <c r="A46" s="122"/>
      <c r="B46" s="68" t="str">
        <f t="shared" si="1"/>
        <v>WED</v>
      </c>
      <c r="C46" s="64">
        <f t="shared" si="2"/>
        <v>18</v>
      </c>
      <c r="D46" s="1"/>
      <c r="E46" s="6"/>
      <c r="F46" s="126"/>
      <c r="G46" s="1"/>
      <c r="H46" s="6"/>
      <c r="I46" s="9">
        <f t="shared" si="0"/>
        <v>0</v>
      </c>
      <c r="J46" s="3"/>
      <c r="K46" s="3"/>
      <c r="L46" s="3"/>
      <c r="M46" s="3"/>
      <c r="N46" s="79"/>
      <c r="O46" s="40"/>
      <c r="P46" s="154" t="s">
        <v>35</v>
      </c>
      <c r="Q46" s="154"/>
      <c r="R46" s="155"/>
      <c r="S46" s="15">
        <f>IF(SUM(J44:M74)=SUM(I44:I74),SUM(K44:K74),0)</f>
        <v>0</v>
      </c>
      <c r="T46" s="85"/>
      <c r="U46" s="130">
        <f>ROUND(S46*T46,2)</f>
        <v>0</v>
      </c>
      <c r="V46" s="131"/>
      <c r="AF46" s="108"/>
      <c r="AG46" s="105"/>
      <c r="AH46" s="109"/>
      <c r="AI46" s="110"/>
      <c r="AJ46" s="110"/>
      <c r="AK46" s="8"/>
      <c r="AL46" s="8"/>
      <c r="AM46" s="8"/>
    </row>
    <row r="47" spans="1:39" s="12" customFormat="1" ht="12" customHeight="1" x14ac:dyDescent="0.2">
      <c r="A47" s="122"/>
      <c r="B47" s="68" t="str">
        <f t="shared" si="1"/>
        <v>THUR</v>
      </c>
      <c r="C47" s="64">
        <f t="shared" si="2"/>
        <v>19</v>
      </c>
      <c r="D47" s="1"/>
      <c r="E47" s="6"/>
      <c r="F47" s="126"/>
      <c r="G47" s="1"/>
      <c r="H47" s="6"/>
      <c r="I47" s="9">
        <f t="shared" si="0"/>
        <v>0</v>
      </c>
      <c r="J47" s="3"/>
      <c r="K47" s="3"/>
      <c r="L47" s="3"/>
      <c r="M47" s="3"/>
      <c r="N47" s="62"/>
      <c r="O47" s="8"/>
      <c r="P47" s="154" t="s">
        <v>36</v>
      </c>
      <c r="Q47" s="154"/>
      <c r="R47" s="155"/>
      <c r="S47" s="15">
        <f>IF(SUM(J44:M74)=SUM(I44:I74),SUM(L44:L74),0)</f>
        <v>0</v>
      </c>
      <c r="T47" s="85"/>
      <c r="U47" s="130">
        <f>ROUND(S47*T47,2)</f>
        <v>0</v>
      </c>
      <c r="V47" s="131"/>
    </row>
    <row r="48" spans="1:39" s="12" customFormat="1" ht="12" customHeight="1" x14ac:dyDescent="0.2">
      <c r="A48" s="122"/>
      <c r="B48" s="68" t="str">
        <f t="shared" si="1"/>
        <v>FRI</v>
      </c>
      <c r="C48" s="64">
        <f t="shared" si="2"/>
        <v>20</v>
      </c>
      <c r="D48" s="1"/>
      <c r="E48" s="6"/>
      <c r="F48" s="126"/>
      <c r="G48" s="1"/>
      <c r="H48" s="6"/>
      <c r="I48" s="9">
        <f t="shared" si="0"/>
        <v>0</v>
      </c>
      <c r="J48" s="3"/>
      <c r="K48" s="3"/>
      <c r="L48" s="3"/>
      <c r="M48" s="3"/>
      <c r="N48" s="79"/>
      <c r="O48" s="40"/>
      <c r="P48" s="154" t="s">
        <v>37</v>
      </c>
      <c r="Q48" s="154"/>
      <c r="R48" s="155"/>
      <c r="S48" s="15">
        <f>IF(SUM(J44:M74)=SUM(I44:I74),SUM(M44:M74),0)</f>
        <v>0</v>
      </c>
      <c r="T48" s="85"/>
      <c r="U48" s="130">
        <f>ROUND(S48*T48,2)</f>
        <v>0</v>
      </c>
      <c r="V48" s="131"/>
    </row>
    <row r="49" spans="1:33" s="12" customFormat="1" ht="12" customHeight="1" x14ac:dyDescent="0.2">
      <c r="A49" s="122"/>
      <c r="B49" s="68" t="str">
        <f t="shared" si="1"/>
        <v>SAT</v>
      </c>
      <c r="C49" s="64">
        <f t="shared" si="2"/>
        <v>21</v>
      </c>
      <c r="D49" s="1"/>
      <c r="E49" s="6"/>
      <c r="F49" s="126"/>
      <c r="G49" s="1"/>
      <c r="H49" s="6"/>
      <c r="I49" s="9">
        <f t="shared" si="0"/>
        <v>0</v>
      </c>
      <c r="J49" s="3"/>
      <c r="K49" s="3"/>
      <c r="L49" s="3"/>
      <c r="M49" s="3"/>
      <c r="N49" s="62"/>
      <c r="O49" s="8"/>
      <c r="P49" s="160" t="s">
        <v>33</v>
      </c>
      <c r="Q49" s="160"/>
      <c r="R49" s="161"/>
      <c r="S49" s="15">
        <f>ROUND(SUM(S45:S48),2)</f>
        <v>0</v>
      </c>
      <c r="T49" s="86"/>
      <c r="U49" s="156">
        <f>ROUND(SUM(V45:V48),2)</f>
        <v>0</v>
      </c>
      <c r="V49" s="157"/>
      <c r="AB49" s="111"/>
      <c r="AC49" s="111"/>
      <c r="AD49" s="111"/>
      <c r="AE49" s="111"/>
      <c r="AF49" s="111"/>
      <c r="AG49" s="111"/>
    </row>
    <row r="50" spans="1:33" s="12" customFormat="1" ht="12" customHeight="1" x14ac:dyDescent="0.2">
      <c r="A50" s="122"/>
      <c r="B50" s="68" t="str">
        <f t="shared" si="1"/>
        <v>SUN</v>
      </c>
      <c r="C50" s="64">
        <f t="shared" si="2"/>
        <v>22</v>
      </c>
      <c r="D50" s="1"/>
      <c r="E50" s="6"/>
      <c r="F50" s="126"/>
      <c r="G50" s="1"/>
      <c r="H50" s="6"/>
      <c r="I50" s="9">
        <f t="shared" si="0"/>
        <v>0</v>
      </c>
      <c r="J50" s="3"/>
      <c r="K50" s="3"/>
      <c r="L50" s="3"/>
      <c r="M50" s="3"/>
      <c r="N50" s="62"/>
      <c r="O50" s="8"/>
      <c r="P50" s="8"/>
      <c r="Q50" s="8"/>
      <c r="R50" s="8"/>
      <c r="S50" s="8"/>
      <c r="T50" s="8"/>
      <c r="U50" s="8"/>
      <c r="V50" s="8"/>
      <c r="AB50" s="110"/>
      <c r="AC50" s="110"/>
      <c r="AD50" s="110"/>
      <c r="AE50" s="110"/>
      <c r="AF50" s="110"/>
      <c r="AG50" s="110"/>
    </row>
    <row r="51" spans="1:33" s="12" customFormat="1" ht="12" customHeight="1" x14ac:dyDescent="0.2">
      <c r="A51" s="122"/>
      <c r="B51" s="68" t="str">
        <f t="shared" si="1"/>
        <v>MON</v>
      </c>
      <c r="C51" s="64">
        <f t="shared" si="2"/>
        <v>23</v>
      </c>
      <c r="D51" s="1"/>
      <c r="E51" s="6"/>
      <c r="F51" s="126"/>
      <c r="G51" s="1"/>
      <c r="H51" s="6"/>
      <c r="I51" s="9">
        <f t="shared" si="0"/>
        <v>0</v>
      </c>
      <c r="J51" s="3"/>
      <c r="K51" s="3"/>
      <c r="L51" s="3"/>
      <c r="M51" s="3"/>
      <c r="N51" s="62"/>
      <c r="O51" s="8"/>
      <c r="P51" s="39" t="s">
        <v>27</v>
      </c>
      <c r="Q51" s="159" t="s">
        <v>41</v>
      </c>
      <c r="R51" s="159"/>
      <c r="S51" s="39" t="s">
        <v>42</v>
      </c>
      <c r="T51" s="39" t="s">
        <v>43</v>
      </c>
      <c r="U51" s="39" t="s">
        <v>88</v>
      </c>
      <c r="V51" s="39" t="s">
        <v>28</v>
      </c>
      <c r="AB51" s="110"/>
      <c r="AC51" s="110"/>
      <c r="AD51" s="110"/>
      <c r="AE51" s="110"/>
      <c r="AF51" s="110"/>
      <c r="AG51" s="110"/>
    </row>
    <row r="52" spans="1:33" s="12" customFormat="1" ht="12" customHeight="1" x14ac:dyDescent="0.2">
      <c r="A52" s="122"/>
      <c r="B52" s="68" t="str">
        <f t="shared" si="1"/>
        <v>TUE</v>
      </c>
      <c r="C52" s="64">
        <f t="shared" si="2"/>
        <v>24</v>
      </c>
      <c r="D52" s="1"/>
      <c r="E52" s="6"/>
      <c r="F52" s="126"/>
      <c r="G52" s="1"/>
      <c r="H52" s="6"/>
      <c r="I52" s="9">
        <f t="shared" si="0"/>
        <v>0</v>
      </c>
      <c r="J52" s="3"/>
      <c r="K52" s="3"/>
      <c r="L52" s="3"/>
      <c r="M52" s="3"/>
      <c r="N52" s="62"/>
      <c r="O52" s="8"/>
      <c r="P52" s="58"/>
      <c r="Q52" s="149"/>
      <c r="R52" s="150"/>
      <c r="S52" s="78"/>
      <c r="T52" s="59"/>
      <c r="U52" s="59"/>
      <c r="V52" s="59"/>
      <c r="AB52" s="110"/>
      <c r="AC52" s="110"/>
      <c r="AD52" s="110"/>
      <c r="AE52" s="110"/>
      <c r="AF52" s="110"/>
      <c r="AG52" s="110"/>
    </row>
    <row r="53" spans="1:33" s="12" customFormat="1" ht="12" customHeight="1" x14ac:dyDescent="0.2">
      <c r="A53" s="122"/>
      <c r="B53" s="68" t="str">
        <f t="shared" si="1"/>
        <v>WED</v>
      </c>
      <c r="C53" s="64">
        <f t="shared" si="2"/>
        <v>25</v>
      </c>
      <c r="D53" s="1"/>
      <c r="E53" s="6"/>
      <c r="F53" s="126"/>
      <c r="G53" s="1"/>
      <c r="H53" s="6"/>
      <c r="I53" s="9">
        <f t="shared" si="0"/>
        <v>0</v>
      </c>
      <c r="J53" s="3"/>
      <c r="K53" s="3"/>
      <c r="L53" s="3"/>
      <c r="M53" s="3"/>
      <c r="N53" s="62"/>
      <c r="O53" s="8"/>
      <c r="P53" s="58"/>
      <c r="Q53" s="149"/>
      <c r="R53" s="150"/>
      <c r="S53" s="78"/>
      <c r="T53" s="59"/>
      <c r="U53" s="59"/>
      <c r="V53" s="59"/>
      <c r="AB53" s="110"/>
      <c r="AC53" s="110"/>
      <c r="AD53" s="110"/>
      <c r="AE53" s="110"/>
      <c r="AF53" s="110"/>
      <c r="AG53" s="110"/>
    </row>
    <row r="54" spans="1:33" s="12" customFormat="1" ht="12" customHeight="1" x14ac:dyDescent="0.2">
      <c r="A54" s="122"/>
      <c r="B54" s="68" t="str">
        <f t="shared" si="1"/>
        <v>THUR</v>
      </c>
      <c r="C54" s="64">
        <f t="shared" si="2"/>
        <v>26</v>
      </c>
      <c r="D54" s="1"/>
      <c r="E54" s="6"/>
      <c r="F54" s="126"/>
      <c r="G54" s="1"/>
      <c r="H54" s="6"/>
      <c r="I54" s="9">
        <f t="shared" si="0"/>
        <v>0</v>
      </c>
      <c r="J54" s="3"/>
      <c r="K54" s="3"/>
      <c r="L54" s="3"/>
      <c r="M54" s="3"/>
      <c r="N54" s="62"/>
      <c r="O54" s="8"/>
      <c r="P54" s="58"/>
      <c r="Q54" s="149"/>
      <c r="R54" s="150"/>
      <c r="S54" s="78"/>
      <c r="T54" s="59"/>
      <c r="U54" s="59"/>
      <c r="V54" s="59"/>
      <c r="AB54" s="110"/>
      <c r="AC54" s="110"/>
      <c r="AD54" s="110"/>
      <c r="AE54" s="110"/>
      <c r="AF54" s="110"/>
      <c r="AG54" s="110"/>
    </row>
    <row r="55" spans="1:33" s="12" customFormat="1" ht="12" customHeight="1" x14ac:dyDescent="0.2">
      <c r="A55" s="122"/>
      <c r="B55" s="68" t="str">
        <f t="shared" si="1"/>
        <v>FRI</v>
      </c>
      <c r="C55" s="64">
        <f t="shared" si="2"/>
        <v>27</v>
      </c>
      <c r="D55" s="1"/>
      <c r="E55" s="6"/>
      <c r="F55" s="126"/>
      <c r="G55" s="1"/>
      <c r="H55" s="6"/>
      <c r="I55" s="9">
        <f t="shared" si="0"/>
        <v>0</v>
      </c>
      <c r="J55" s="3"/>
      <c r="K55" s="3"/>
      <c r="L55" s="3"/>
      <c r="M55" s="3"/>
      <c r="N55" s="62"/>
      <c r="O55" s="8"/>
      <c r="P55" s="58"/>
      <c r="Q55" s="149"/>
      <c r="R55" s="150"/>
      <c r="S55" s="78"/>
      <c r="T55" s="59"/>
      <c r="U55" s="59"/>
      <c r="V55" s="59"/>
    </row>
    <row r="56" spans="1:33" s="12" customFormat="1" ht="12" customHeight="1" x14ac:dyDescent="0.2">
      <c r="A56" s="122"/>
      <c r="B56" s="68" t="str">
        <f t="shared" si="1"/>
        <v>SAT</v>
      </c>
      <c r="C56" s="64">
        <f t="shared" si="2"/>
        <v>28</v>
      </c>
      <c r="D56" s="1"/>
      <c r="E56" s="6"/>
      <c r="F56" s="126"/>
      <c r="G56" s="1"/>
      <c r="H56" s="6"/>
      <c r="I56" s="9">
        <f t="shared" si="0"/>
        <v>0</v>
      </c>
      <c r="J56" s="3"/>
      <c r="K56" s="3"/>
      <c r="L56" s="3"/>
      <c r="M56" s="3"/>
      <c r="N56" s="62"/>
      <c r="O56" s="8"/>
      <c r="P56" s="8"/>
      <c r="Q56" s="8"/>
      <c r="R56" s="8"/>
      <c r="S56" s="8"/>
      <c r="T56" s="8"/>
      <c r="U56" s="8"/>
      <c r="V56" s="8"/>
      <c r="Z56" s="46"/>
      <c r="AA56" s="46"/>
      <c r="AB56" s="112"/>
      <c r="AC56" s="112"/>
      <c r="AD56" s="112"/>
      <c r="AE56" s="110"/>
      <c r="AF56" s="110"/>
      <c r="AG56" s="110"/>
    </row>
    <row r="57" spans="1:33" s="12" customFormat="1" ht="12" customHeight="1" x14ac:dyDescent="0.2">
      <c r="A57" s="122"/>
      <c r="B57" s="68" t="str">
        <f t="shared" si="1"/>
        <v>SUN</v>
      </c>
      <c r="C57" s="64">
        <f>IF($I$39&lt;&gt;"Feb - Mar", C56+1,IF(AND($I$39="Feb - Mar",MOD(YEAR(L39),4)=0),C56+1,"XX"))</f>
        <v>29</v>
      </c>
      <c r="D57" s="1"/>
      <c r="E57" s="6"/>
      <c r="F57" s="126"/>
      <c r="G57" s="1"/>
      <c r="H57" s="6"/>
      <c r="I57" s="9">
        <f t="shared" si="0"/>
        <v>0</v>
      </c>
      <c r="J57" s="3"/>
      <c r="K57" s="3"/>
      <c r="L57" s="3"/>
      <c r="M57" s="3"/>
      <c r="N57" s="62"/>
      <c r="O57" s="8"/>
      <c r="P57" s="8" t="s">
        <v>79</v>
      </c>
      <c r="Q57" s="8"/>
      <c r="R57" s="8"/>
      <c r="S57" s="8"/>
      <c r="T57" s="8"/>
      <c r="U57" s="8"/>
      <c r="V57" s="8"/>
      <c r="Y57" s="162"/>
      <c r="Z57" s="162"/>
      <c r="AA57" s="162"/>
      <c r="AB57" s="113"/>
      <c r="AC57" s="114"/>
      <c r="AD57" s="76"/>
      <c r="AE57" s="110"/>
      <c r="AF57" s="110"/>
      <c r="AG57" s="110"/>
    </row>
    <row r="58" spans="1:33" s="12" customFormat="1" ht="12" customHeight="1" x14ac:dyDescent="0.2">
      <c r="A58" s="122"/>
      <c r="B58" s="68" t="str">
        <f t="shared" si="1"/>
        <v>MON</v>
      </c>
      <c r="C58" s="64">
        <f>IF(I39="Feb - Mar","XX",C57+1)</f>
        <v>30</v>
      </c>
      <c r="D58" s="1"/>
      <c r="E58" s="6"/>
      <c r="F58" s="126"/>
      <c r="G58" s="1"/>
      <c r="H58" s="6"/>
      <c r="I58" s="9">
        <f t="shared" si="0"/>
        <v>0</v>
      </c>
      <c r="J58" s="3"/>
      <c r="K58" s="3"/>
      <c r="L58" s="3"/>
      <c r="M58" s="3"/>
      <c r="N58" s="62"/>
      <c r="O58" s="8"/>
      <c r="P58" s="168"/>
      <c r="Q58" s="169"/>
      <c r="R58" s="169"/>
      <c r="S58" s="169"/>
      <c r="T58" s="169"/>
      <c r="U58" s="169"/>
      <c r="V58" s="170"/>
      <c r="Y58" s="162"/>
      <c r="Z58" s="162"/>
      <c r="AA58" s="162"/>
      <c r="AB58" s="113"/>
      <c r="AC58" s="114"/>
      <c r="AD58" s="76"/>
    </row>
    <row r="59" spans="1:33" s="12" customFormat="1" ht="12" customHeight="1" thickBot="1" x14ac:dyDescent="0.25">
      <c r="A59" s="123"/>
      <c r="B59" s="70" t="str">
        <f t="shared" si="1"/>
        <v>TUE</v>
      </c>
      <c r="C59" s="65">
        <f>IF(OR($I$39="Feb - Mar",$I$39="Apr - May",$I$39="Jun - Jul",$I$39="Sep - Oct",I$39="Nov - Dec"),"XX",C58+1)</f>
        <v>31</v>
      </c>
      <c r="D59" s="2"/>
      <c r="E59" s="7"/>
      <c r="F59" s="127"/>
      <c r="G59" s="2"/>
      <c r="H59" s="7"/>
      <c r="I59" s="10">
        <f t="shared" si="0"/>
        <v>0</v>
      </c>
      <c r="J59" s="4"/>
      <c r="K59" s="4"/>
      <c r="L59" s="4"/>
      <c r="M59" s="4"/>
      <c r="N59" s="8"/>
      <c r="O59" s="8"/>
      <c r="P59" s="171"/>
      <c r="Q59" s="172"/>
      <c r="R59" s="172"/>
      <c r="S59" s="172"/>
      <c r="T59" s="172"/>
      <c r="U59" s="172"/>
      <c r="V59" s="173"/>
      <c r="Y59" s="162"/>
      <c r="Z59" s="162"/>
      <c r="AA59" s="162"/>
      <c r="AB59" s="113"/>
      <c r="AC59" s="114"/>
      <c r="AD59" s="76"/>
      <c r="AG59" s="110"/>
    </row>
    <row r="60" spans="1:33" s="12" customFormat="1" ht="12" customHeight="1" x14ac:dyDescent="0.2">
      <c r="A60" s="124" t="str">
        <f>IF(I39="Jan - Feb","February",IF(I39="Feb - Mar","March",IF(I39="Mar - Apr","April",IF(I39="Apr - May","May",IF(I39="May - Jun","June",IF(I39="Jun - Jul","July",IF(I39="Jul - Aug","August",IF(I39="Aug - Sep","September",IF(I39="Sep - Oct","October",IF(I39="Oct - Nov","November",IF(I39="Nov - Dec","December",IF(I39="Dec - Jan","January",))))))))))))</f>
        <v>November</v>
      </c>
      <c r="B60" s="69" t="str">
        <f t="shared" si="1"/>
        <v>WED</v>
      </c>
      <c r="C60" s="63">
        <v>1</v>
      </c>
      <c r="D60" s="1"/>
      <c r="E60" s="6"/>
      <c r="F60" s="128" t="s">
        <v>32</v>
      </c>
      <c r="G60" s="1"/>
      <c r="H60" s="6"/>
      <c r="I60" s="11">
        <f t="shared" si="0"/>
        <v>0</v>
      </c>
      <c r="J60" s="5"/>
      <c r="K60" s="5"/>
      <c r="L60" s="5"/>
      <c r="M60" s="5"/>
      <c r="N60" s="8"/>
      <c r="O60" s="8"/>
      <c r="P60" s="171"/>
      <c r="Q60" s="172"/>
      <c r="R60" s="172"/>
      <c r="S60" s="172"/>
      <c r="T60" s="172"/>
      <c r="U60" s="172"/>
      <c r="V60" s="173"/>
      <c r="Y60" s="162"/>
      <c r="Z60" s="162"/>
      <c r="AA60" s="162"/>
      <c r="AB60" s="113"/>
      <c r="AC60" s="114"/>
      <c r="AD60" s="76"/>
      <c r="AG60" s="110"/>
    </row>
    <row r="61" spans="1:33" s="12" customFormat="1" ht="12" customHeight="1" x14ac:dyDescent="0.2">
      <c r="A61" s="122"/>
      <c r="B61" s="68" t="str">
        <f t="shared" si="1"/>
        <v>THUR</v>
      </c>
      <c r="C61" s="64">
        <f>C60+1</f>
        <v>2</v>
      </c>
      <c r="D61" s="1"/>
      <c r="E61" s="6"/>
      <c r="F61" s="126"/>
      <c r="G61" s="1"/>
      <c r="H61" s="6"/>
      <c r="I61" s="9">
        <f t="shared" si="0"/>
        <v>0</v>
      </c>
      <c r="J61" s="3"/>
      <c r="K61" s="3"/>
      <c r="L61" s="3"/>
      <c r="M61" s="3"/>
      <c r="N61" s="8"/>
      <c r="O61" s="8"/>
      <c r="P61" s="171"/>
      <c r="Q61" s="172"/>
      <c r="R61" s="172"/>
      <c r="S61" s="172"/>
      <c r="T61" s="172"/>
      <c r="U61" s="172"/>
      <c r="V61" s="173"/>
      <c r="Y61" s="163"/>
      <c r="Z61" s="163"/>
      <c r="AA61" s="163"/>
      <c r="AB61" s="113"/>
      <c r="AD61" s="113"/>
      <c r="AG61" s="110"/>
    </row>
    <row r="62" spans="1:33" s="12" customFormat="1" ht="12" customHeight="1" x14ac:dyDescent="0.2">
      <c r="A62" s="122"/>
      <c r="B62" s="68" t="str">
        <f t="shared" si="1"/>
        <v>FRI</v>
      </c>
      <c r="C62" s="64">
        <f t="shared" ref="C62:C74" si="3">C61+1</f>
        <v>3</v>
      </c>
      <c r="D62" s="1"/>
      <c r="E62" s="6"/>
      <c r="F62" s="126"/>
      <c r="G62" s="1"/>
      <c r="H62" s="6"/>
      <c r="I62" s="9">
        <f t="shared" si="0"/>
        <v>0</v>
      </c>
      <c r="J62" s="3"/>
      <c r="K62" s="3"/>
      <c r="L62" s="3"/>
      <c r="M62" s="3"/>
      <c r="N62" s="8"/>
      <c r="O62" s="8"/>
      <c r="P62" s="171"/>
      <c r="Q62" s="172"/>
      <c r="R62" s="172"/>
      <c r="S62" s="172"/>
      <c r="T62" s="172"/>
      <c r="U62" s="172"/>
      <c r="V62" s="173"/>
      <c r="Y62" s="99"/>
      <c r="Z62" s="166"/>
      <c r="AA62" s="166"/>
      <c r="AB62" s="99"/>
      <c r="AC62" s="99"/>
      <c r="AD62" s="99"/>
    </row>
    <row r="63" spans="1:33" s="12" customFormat="1" ht="12" customHeight="1" x14ac:dyDescent="0.2">
      <c r="A63" s="122"/>
      <c r="B63" s="68" t="str">
        <f t="shared" si="1"/>
        <v>SAT</v>
      </c>
      <c r="C63" s="64">
        <f t="shared" si="3"/>
        <v>4</v>
      </c>
      <c r="D63" s="1"/>
      <c r="E63" s="6"/>
      <c r="F63" s="126"/>
      <c r="G63" s="1"/>
      <c r="H63" s="6"/>
      <c r="I63" s="9">
        <f t="shared" si="0"/>
        <v>0</v>
      </c>
      <c r="J63" s="3"/>
      <c r="K63" s="3"/>
      <c r="L63" s="3"/>
      <c r="M63" s="3"/>
      <c r="N63" s="8"/>
      <c r="O63" s="8"/>
      <c r="P63" s="174"/>
      <c r="Q63" s="175"/>
      <c r="R63" s="175"/>
      <c r="S63" s="175"/>
      <c r="T63" s="175"/>
      <c r="U63" s="175"/>
      <c r="V63" s="176"/>
      <c r="W63" s="110"/>
      <c r="Y63" s="115"/>
      <c r="Z63" s="167"/>
      <c r="AA63" s="167"/>
      <c r="AB63" s="116"/>
      <c r="AC63" s="116"/>
      <c r="AD63" s="116"/>
      <c r="AG63" s="117"/>
    </row>
    <row r="64" spans="1:33" s="12" customFormat="1" ht="12" customHeight="1" x14ac:dyDescent="0.2">
      <c r="A64" s="122"/>
      <c r="B64" s="68" t="str">
        <f t="shared" si="1"/>
        <v>SUN</v>
      </c>
      <c r="C64" s="64">
        <f t="shared" si="3"/>
        <v>5</v>
      </c>
      <c r="D64" s="1"/>
      <c r="E64" s="6"/>
      <c r="F64" s="126"/>
      <c r="G64" s="1"/>
      <c r="H64" s="6"/>
      <c r="I64" s="9">
        <f t="shared" si="0"/>
        <v>0</v>
      </c>
      <c r="J64" s="3"/>
      <c r="K64" s="3"/>
      <c r="L64" s="3"/>
      <c r="M64" s="3"/>
      <c r="N64" s="62"/>
      <c r="O64" s="8"/>
      <c r="P64" s="8"/>
      <c r="Q64" s="8"/>
      <c r="R64" s="8"/>
      <c r="S64" s="8"/>
      <c r="T64" s="8"/>
      <c r="U64" s="8"/>
      <c r="V64" s="8"/>
      <c r="W64" s="110"/>
      <c r="X64" s="117"/>
      <c r="Y64" s="115"/>
      <c r="Z64" s="167"/>
      <c r="AA64" s="167"/>
      <c r="AB64" s="116"/>
      <c r="AC64" s="116"/>
      <c r="AD64" s="116"/>
      <c r="AE64" s="118"/>
      <c r="AF64" s="118"/>
      <c r="AG64" s="118"/>
    </row>
    <row r="65" spans="1:33" s="12" customFormat="1" ht="12" customHeight="1" x14ac:dyDescent="0.2">
      <c r="A65" s="122"/>
      <c r="B65" s="68" t="str">
        <f t="shared" si="1"/>
        <v>MON</v>
      </c>
      <c r="C65" s="64">
        <f t="shared" si="3"/>
        <v>6</v>
      </c>
      <c r="D65" s="1"/>
      <c r="E65" s="6"/>
      <c r="F65" s="126"/>
      <c r="G65" s="1"/>
      <c r="H65" s="6"/>
      <c r="I65" s="9">
        <f t="shared" si="0"/>
        <v>0</v>
      </c>
      <c r="J65" s="3"/>
      <c r="K65" s="3"/>
      <c r="L65" s="3"/>
      <c r="M65" s="3"/>
      <c r="N65" s="62"/>
      <c r="O65" s="8"/>
      <c r="P65" s="120" t="s">
        <v>84</v>
      </c>
      <c r="Q65" s="120"/>
      <c r="R65" s="120"/>
      <c r="S65" s="120"/>
      <c r="T65" s="120"/>
      <c r="U65" s="120"/>
      <c r="V65" s="120"/>
      <c r="W65" s="110"/>
      <c r="Y65" s="115"/>
      <c r="Z65" s="167"/>
      <c r="AA65" s="167"/>
      <c r="AB65" s="116"/>
      <c r="AC65" s="116"/>
      <c r="AD65" s="116"/>
      <c r="AE65" s="118"/>
      <c r="AF65" s="118"/>
      <c r="AG65" s="118"/>
    </row>
    <row r="66" spans="1:33" s="12" customFormat="1" ht="12" customHeight="1" x14ac:dyDescent="0.2">
      <c r="A66" s="122"/>
      <c r="B66" s="68" t="str">
        <f t="shared" si="1"/>
        <v>TUE</v>
      </c>
      <c r="C66" s="64">
        <f t="shared" si="3"/>
        <v>7</v>
      </c>
      <c r="D66" s="1"/>
      <c r="E66" s="6"/>
      <c r="F66" s="126"/>
      <c r="G66" s="1"/>
      <c r="H66" s="6"/>
      <c r="I66" s="9">
        <f t="shared" si="0"/>
        <v>0</v>
      </c>
      <c r="J66" s="3"/>
      <c r="K66" s="3"/>
      <c r="L66" s="3"/>
      <c r="M66" s="3"/>
      <c r="N66" s="62"/>
      <c r="O66" s="8"/>
      <c r="P66" s="120"/>
      <c r="Q66" s="120"/>
      <c r="R66" s="120"/>
      <c r="S66" s="120"/>
      <c r="T66" s="120"/>
      <c r="U66" s="120"/>
      <c r="V66" s="120"/>
      <c r="W66" s="110"/>
      <c r="Y66" s="115"/>
      <c r="Z66" s="167"/>
      <c r="AA66" s="167"/>
      <c r="AB66" s="116"/>
      <c r="AC66" s="116"/>
      <c r="AD66" s="116"/>
      <c r="AE66" s="111"/>
      <c r="AF66" s="111"/>
      <c r="AG66" s="111"/>
    </row>
    <row r="67" spans="1:33" s="12" customFormat="1" ht="12" customHeight="1" x14ac:dyDescent="0.2">
      <c r="A67" s="122"/>
      <c r="B67" s="68" t="str">
        <f t="shared" si="1"/>
        <v>WED</v>
      </c>
      <c r="C67" s="64">
        <f t="shared" si="3"/>
        <v>8</v>
      </c>
      <c r="D67" s="1"/>
      <c r="E67" s="6"/>
      <c r="F67" s="126"/>
      <c r="G67" s="1"/>
      <c r="H67" s="6"/>
      <c r="I67" s="9">
        <f t="shared" si="0"/>
        <v>0</v>
      </c>
      <c r="J67" s="3"/>
      <c r="K67" s="3"/>
      <c r="L67" s="3"/>
      <c r="M67" s="3"/>
      <c r="N67" s="62"/>
      <c r="O67" s="8"/>
      <c r="P67" s="120"/>
      <c r="Q67" s="120"/>
      <c r="R67" s="120"/>
      <c r="S67" s="120"/>
      <c r="T67" s="120"/>
      <c r="U67" s="120"/>
      <c r="V67" s="120"/>
      <c r="W67" s="110"/>
      <c r="AD67" s="111"/>
      <c r="AE67" s="111"/>
      <c r="AF67" s="111"/>
      <c r="AG67" s="111"/>
    </row>
    <row r="68" spans="1:33" s="12" customFormat="1" ht="12" customHeight="1" x14ac:dyDescent="0.2">
      <c r="A68" s="122"/>
      <c r="B68" s="68" t="str">
        <f t="shared" si="1"/>
        <v>THUR</v>
      </c>
      <c r="C68" s="64">
        <f t="shared" si="3"/>
        <v>9</v>
      </c>
      <c r="D68" s="1"/>
      <c r="E68" s="6"/>
      <c r="F68" s="126"/>
      <c r="G68" s="1"/>
      <c r="H68" s="6"/>
      <c r="I68" s="9">
        <f t="shared" si="0"/>
        <v>0</v>
      </c>
      <c r="J68" s="3"/>
      <c r="K68" s="3"/>
      <c r="L68" s="3"/>
      <c r="M68" s="3"/>
      <c r="N68" s="62"/>
      <c r="O68" s="8"/>
      <c r="P68" s="120"/>
      <c r="Q68" s="120"/>
      <c r="R68" s="120"/>
      <c r="S68" s="120"/>
      <c r="T68" s="120"/>
      <c r="U68" s="120"/>
      <c r="V68" s="120"/>
      <c r="W68" s="110"/>
    </row>
    <row r="69" spans="1:33" s="12" customFormat="1" ht="12" customHeight="1" x14ac:dyDescent="0.2">
      <c r="A69" s="122"/>
      <c r="B69" s="68" t="str">
        <f t="shared" si="1"/>
        <v>FRI</v>
      </c>
      <c r="C69" s="64">
        <f t="shared" si="3"/>
        <v>10</v>
      </c>
      <c r="D69" s="1"/>
      <c r="E69" s="6"/>
      <c r="F69" s="126"/>
      <c r="G69" s="1"/>
      <c r="H69" s="6"/>
      <c r="I69" s="9">
        <f t="shared" si="0"/>
        <v>0</v>
      </c>
      <c r="J69" s="3"/>
      <c r="K69" s="3"/>
      <c r="L69" s="3"/>
      <c r="M69" s="3"/>
      <c r="N69" s="62"/>
      <c r="O69" s="8"/>
      <c r="P69" s="120"/>
      <c r="Q69" s="120"/>
      <c r="R69" s="120"/>
      <c r="S69" s="120"/>
      <c r="T69" s="120"/>
      <c r="U69" s="120"/>
      <c r="V69" s="120"/>
    </row>
    <row r="70" spans="1:33" s="12" customFormat="1" ht="12" customHeight="1" x14ac:dyDescent="0.2">
      <c r="A70" s="122"/>
      <c r="B70" s="68" t="str">
        <f t="shared" si="1"/>
        <v>SAT</v>
      </c>
      <c r="C70" s="64">
        <f t="shared" si="3"/>
        <v>11</v>
      </c>
      <c r="D70" s="1"/>
      <c r="E70" s="6"/>
      <c r="F70" s="126"/>
      <c r="G70" s="1"/>
      <c r="H70" s="6"/>
      <c r="I70" s="9">
        <f t="shared" si="0"/>
        <v>0</v>
      </c>
      <c r="J70" s="3"/>
      <c r="K70" s="3"/>
      <c r="L70" s="3"/>
      <c r="M70" s="3"/>
      <c r="N70" s="62"/>
      <c r="O70" s="8"/>
      <c r="P70" s="120"/>
      <c r="Q70" s="120"/>
      <c r="R70" s="120"/>
      <c r="S70" s="120"/>
      <c r="T70" s="120"/>
      <c r="U70" s="120"/>
      <c r="V70" s="120"/>
    </row>
    <row r="71" spans="1:33" s="12" customFormat="1" ht="12" customHeight="1" x14ac:dyDescent="0.25">
      <c r="A71" s="122"/>
      <c r="B71" s="68" t="str">
        <f t="shared" si="1"/>
        <v>SUN</v>
      </c>
      <c r="C71" s="64">
        <f t="shared" si="3"/>
        <v>12</v>
      </c>
      <c r="D71" s="1"/>
      <c r="E71" s="6"/>
      <c r="F71" s="126"/>
      <c r="G71" s="1"/>
      <c r="H71" s="6"/>
      <c r="I71" s="9">
        <f t="shared" si="0"/>
        <v>0</v>
      </c>
      <c r="J71" s="3"/>
      <c r="K71" s="3"/>
      <c r="L71" s="3"/>
      <c r="M71" s="3"/>
      <c r="N71" s="62"/>
      <c r="O71" s="8"/>
      <c r="P71" s="121" t="s">
        <v>85</v>
      </c>
      <c r="Q71" s="121"/>
      <c r="R71" s="121"/>
      <c r="S71" s="121"/>
      <c r="T71" s="121"/>
      <c r="U71" s="121"/>
      <c r="V71" s="121"/>
      <c r="Y71" s="178"/>
      <c r="Z71" s="178"/>
      <c r="AB71" s="158"/>
      <c r="AC71" s="158"/>
    </row>
    <row r="72" spans="1:33" s="12" customFormat="1" ht="12" customHeight="1" x14ac:dyDescent="0.2">
      <c r="A72" s="122"/>
      <c r="B72" s="68" t="str">
        <f t="shared" si="1"/>
        <v>MON</v>
      </c>
      <c r="C72" s="64">
        <f t="shared" si="3"/>
        <v>13</v>
      </c>
      <c r="D72" s="1"/>
      <c r="E72" s="6"/>
      <c r="F72" s="126"/>
      <c r="G72" s="1"/>
      <c r="H72" s="6"/>
      <c r="I72" s="9">
        <f t="shared" si="0"/>
        <v>0</v>
      </c>
      <c r="J72" s="3"/>
      <c r="K72" s="3"/>
      <c r="L72" s="3"/>
      <c r="M72" s="3"/>
      <c r="N72" s="62"/>
      <c r="O72" s="8"/>
      <c r="P72" s="8"/>
      <c r="Q72" s="8"/>
      <c r="R72" s="8"/>
      <c r="S72" s="8"/>
      <c r="T72" s="8"/>
      <c r="U72" s="8"/>
      <c r="V72" s="8"/>
      <c r="Y72" s="177"/>
      <c r="Z72" s="177"/>
      <c r="AA72" s="119"/>
      <c r="AB72" s="119"/>
      <c r="AC72" s="119"/>
    </row>
    <row r="73" spans="1:33" s="12" customFormat="1" ht="12" customHeight="1" x14ac:dyDescent="0.2">
      <c r="A73" s="122"/>
      <c r="B73" s="68" t="str">
        <f t="shared" si="1"/>
        <v>TUE</v>
      </c>
      <c r="C73" s="64">
        <f t="shared" si="3"/>
        <v>14</v>
      </c>
      <c r="D73" s="1"/>
      <c r="E73" s="6"/>
      <c r="F73" s="126"/>
      <c r="G73" s="1"/>
      <c r="H73" s="6"/>
      <c r="I73" s="9">
        <f t="shared" si="0"/>
        <v>0</v>
      </c>
      <c r="J73" s="3"/>
      <c r="K73" s="3"/>
      <c r="L73" s="3"/>
      <c r="M73" s="3"/>
      <c r="N73" s="62"/>
      <c r="O73" s="8"/>
      <c r="P73" s="8"/>
      <c r="Q73" s="8"/>
      <c r="R73" s="8"/>
      <c r="S73" s="8"/>
      <c r="T73" s="8"/>
      <c r="U73" s="8"/>
      <c r="V73" s="8"/>
      <c r="Y73" s="177"/>
      <c r="Z73" s="177"/>
      <c r="AA73" s="119"/>
      <c r="AB73" s="119"/>
      <c r="AC73" s="119"/>
    </row>
    <row r="74" spans="1:33" s="12" customFormat="1" ht="12" customHeight="1" x14ac:dyDescent="0.2">
      <c r="A74" s="122"/>
      <c r="B74" s="68" t="str">
        <f t="shared" si="1"/>
        <v>WED</v>
      </c>
      <c r="C74" s="64">
        <f t="shared" si="3"/>
        <v>15</v>
      </c>
      <c r="D74" s="1"/>
      <c r="E74" s="6"/>
      <c r="F74" s="129"/>
      <c r="G74" s="1"/>
      <c r="H74" s="6"/>
      <c r="I74" s="9">
        <f t="shared" si="0"/>
        <v>0</v>
      </c>
      <c r="J74" s="3"/>
      <c r="K74" s="3"/>
      <c r="L74" s="3"/>
      <c r="M74" s="3"/>
      <c r="N74" s="62"/>
      <c r="O74" s="8"/>
      <c r="P74" s="8"/>
      <c r="Q74" s="8"/>
      <c r="R74" s="8"/>
      <c r="S74" s="8"/>
      <c r="T74" s="8"/>
      <c r="U74" s="8"/>
      <c r="V74" s="8"/>
    </row>
    <row r="75" spans="1:33" s="12" customFormat="1" ht="7.5" customHeight="1" x14ac:dyDescent="0.2">
      <c r="A75" s="40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24"/>
      <c r="O75" s="24"/>
      <c r="P75" s="8"/>
      <c r="Q75" s="8"/>
      <c r="R75" s="8"/>
      <c r="S75" s="8"/>
      <c r="T75" s="8"/>
      <c r="U75" s="8"/>
      <c r="V75" s="8"/>
    </row>
    <row r="76" spans="1:33" s="12" customFormat="1" ht="24.75" customHeight="1" x14ac:dyDescent="0.2">
      <c r="A76" s="159"/>
      <c r="B76" s="159"/>
      <c r="C76" s="159"/>
      <c r="D76" s="22"/>
      <c r="E76" s="22"/>
      <c r="F76" s="8"/>
      <c r="G76" s="159"/>
      <c r="H76" s="159"/>
      <c r="I76" s="159"/>
      <c r="J76" s="159"/>
      <c r="K76" s="159"/>
      <c r="L76" s="8"/>
      <c r="M76" s="8"/>
      <c r="N76" s="8"/>
      <c r="O76" s="8"/>
      <c r="P76" s="159"/>
      <c r="Q76" s="159"/>
      <c r="R76" s="159"/>
      <c r="S76" s="159"/>
      <c r="T76" s="159"/>
      <c r="U76" s="83"/>
      <c r="V76" s="22"/>
    </row>
    <row r="77" spans="1:33" s="47" customFormat="1" ht="12" customHeight="1" x14ac:dyDescent="0.2">
      <c r="A77" s="38" t="s">
        <v>7</v>
      </c>
      <c r="B77" s="38"/>
      <c r="D77" s="71" t="s">
        <v>47</v>
      </c>
      <c r="E77" s="37" t="s">
        <v>48</v>
      </c>
      <c r="F77" s="36"/>
      <c r="G77" s="36" t="s">
        <v>8</v>
      </c>
      <c r="H77" s="37"/>
      <c r="I77" s="37"/>
      <c r="J77" s="37"/>
      <c r="K77" s="38" t="s">
        <v>47</v>
      </c>
      <c r="L77" s="38"/>
      <c r="M77" s="38" t="s">
        <v>48</v>
      </c>
      <c r="N77" s="28"/>
      <c r="O77" s="28"/>
      <c r="P77" s="37" t="s">
        <v>45</v>
      </c>
      <c r="Q77" s="37"/>
      <c r="R77" s="37"/>
      <c r="S77" s="37"/>
      <c r="T77" s="37" t="s">
        <v>47</v>
      </c>
      <c r="U77" s="37"/>
      <c r="V77" s="37" t="s">
        <v>48</v>
      </c>
    </row>
    <row r="78" spans="1:33" s="28" customFormat="1" ht="11.25" customHeight="1" x14ac:dyDescent="0.2">
      <c r="A78" s="179" t="s">
        <v>44</v>
      </c>
      <c r="B78" s="179"/>
      <c r="C78" s="179"/>
      <c r="D78" s="179"/>
      <c r="E78" s="179"/>
      <c r="F78" s="36"/>
      <c r="G78" s="179" t="s">
        <v>67</v>
      </c>
      <c r="H78" s="179"/>
      <c r="I78" s="179"/>
      <c r="J78" s="179"/>
      <c r="K78" s="179"/>
      <c r="L78" s="179"/>
      <c r="M78" s="179"/>
      <c r="P78" s="179" t="s">
        <v>46</v>
      </c>
      <c r="Q78" s="179"/>
      <c r="R78" s="179"/>
      <c r="S78" s="179"/>
      <c r="T78" s="179"/>
      <c r="U78" s="179"/>
      <c r="V78" s="179"/>
    </row>
    <row r="79" spans="1:33" s="8" customFormat="1" ht="36.75" customHeight="1" x14ac:dyDescent="0.2">
      <c r="A79" s="179"/>
      <c r="B79" s="179"/>
      <c r="C79" s="179"/>
      <c r="D79" s="179"/>
      <c r="E79" s="179"/>
      <c r="G79" s="179"/>
      <c r="H79" s="179"/>
      <c r="I79" s="179"/>
      <c r="J79" s="179"/>
      <c r="K79" s="179"/>
      <c r="L79" s="179"/>
      <c r="M79" s="179"/>
      <c r="P79" s="179"/>
      <c r="Q79" s="179"/>
      <c r="R79" s="179"/>
      <c r="S79" s="179"/>
      <c r="T79" s="179"/>
      <c r="U79" s="179"/>
      <c r="V79" s="179"/>
    </row>
    <row r="80" spans="1:33" s="8" customFormat="1" ht="15" customHeight="1" x14ac:dyDescent="0.2">
      <c r="A80" s="164" t="s">
        <v>86</v>
      </c>
      <c r="B80" s="165"/>
      <c r="C80" s="165"/>
      <c r="D80" s="165"/>
      <c r="E80" s="165"/>
      <c r="F80" s="165"/>
      <c r="G80" s="165"/>
      <c r="H80" s="165"/>
      <c r="I80" s="165"/>
      <c r="J80" s="165"/>
      <c r="K80" s="165"/>
      <c r="L80" s="165"/>
      <c r="M80" s="165"/>
      <c r="N80" s="165"/>
      <c r="O80" s="165"/>
      <c r="P80" s="165"/>
      <c r="Q80" s="165"/>
      <c r="R80" s="165"/>
      <c r="S80" s="165"/>
      <c r="T80" s="165"/>
      <c r="U80" s="165"/>
      <c r="V80" s="165"/>
    </row>
    <row r="81" spans="1:22" s="19" customFormat="1" ht="15" customHeight="1" x14ac:dyDescent="0.2">
      <c r="A81" s="165"/>
      <c r="B81" s="165"/>
      <c r="C81" s="165"/>
      <c r="D81" s="165"/>
      <c r="E81" s="165"/>
      <c r="F81" s="165"/>
      <c r="G81" s="165"/>
      <c r="H81" s="165"/>
      <c r="I81" s="165"/>
      <c r="J81" s="165"/>
      <c r="K81" s="165"/>
      <c r="L81" s="165"/>
      <c r="M81" s="165"/>
      <c r="N81" s="165"/>
      <c r="O81" s="165"/>
      <c r="P81" s="165"/>
      <c r="Q81" s="165"/>
      <c r="R81" s="165"/>
      <c r="S81" s="165"/>
      <c r="T81" s="165"/>
      <c r="U81" s="165"/>
      <c r="V81" s="165"/>
    </row>
    <row r="82" spans="1:22" s="17" customFormat="1" ht="11.25" customHeight="1" x14ac:dyDescent="0.25">
      <c r="A82" s="29"/>
      <c r="B82" s="29"/>
      <c r="C82" s="29"/>
      <c r="D82" s="29"/>
      <c r="E82" s="29"/>
      <c r="F82" s="49"/>
      <c r="G82" s="29"/>
      <c r="H82" s="29"/>
      <c r="I82" s="29"/>
      <c r="J82" s="29"/>
      <c r="K82" s="29"/>
      <c r="L82" s="29"/>
      <c r="M82" s="29"/>
      <c r="P82" s="29"/>
      <c r="Q82" s="29"/>
      <c r="R82" s="29"/>
      <c r="S82" s="29"/>
      <c r="T82" s="29"/>
      <c r="U82" s="29"/>
      <c r="V82" s="29"/>
    </row>
    <row r="83" spans="1:22" s="17" customFormat="1" ht="16.5" customHeight="1" x14ac:dyDescent="0.25">
      <c r="A83" s="29"/>
      <c r="B83" s="29"/>
      <c r="C83" s="29"/>
      <c r="D83" s="29"/>
      <c r="E83" s="29"/>
      <c r="F83" s="50"/>
      <c r="G83" s="29"/>
      <c r="H83" s="29"/>
      <c r="I83" s="29"/>
      <c r="J83" s="29"/>
      <c r="K83" s="29"/>
      <c r="L83" s="29"/>
      <c r="M83" s="29"/>
      <c r="P83" s="29"/>
      <c r="Q83" s="29"/>
      <c r="R83" s="29"/>
      <c r="S83" s="29"/>
      <c r="T83" s="29"/>
      <c r="U83" s="29"/>
      <c r="V83" s="29"/>
    </row>
    <row r="84" spans="1:22" s="17" customFormat="1" ht="16.5" customHeight="1" x14ac:dyDescent="0.25">
      <c r="A84" s="29"/>
      <c r="B84" s="29"/>
      <c r="C84" s="29"/>
      <c r="D84" s="29"/>
      <c r="E84" s="29"/>
      <c r="F84" s="19"/>
      <c r="G84" s="29"/>
      <c r="H84" s="29"/>
      <c r="I84" s="29"/>
      <c r="J84" s="29"/>
      <c r="K84" s="29"/>
      <c r="L84" s="29"/>
      <c r="M84" s="29"/>
      <c r="N84" s="8"/>
      <c r="O84" s="8"/>
      <c r="P84" s="29"/>
      <c r="Q84" s="29"/>
      <c r="R84" s="29"/>
      <c r="S84" s="29"/>
      <c r="T84" s="29"/>
      <c r="U84" s="29"/>
      <c r="V84" s="29"/>
    </row>
    <row r="85" spans="1:22" s="17" customFormat="1" ht="16.5" hidden="1" customHeight="1" x14ac:dyDescent="0.25">
      <c r="A85" s="29"/>
      <c r="B85" s="29"/>
      <c r="C85" s="29"/>
      <c r="D85" s="29"/>
      <c r="E85" s="29"/>
      <c r="F85" s="19"/>
      <c r="G85" s="29"/>
      <c r="H85" s="29"/>
      <c r="I85" s="29"/>
      <c r="J85" s="29"/>
      <c r="K85" s="29"/>
      <c r="L85" s="29"/>
      <c r="M85" s="29"/>
      <c r="N85" s="8"/>
      <c r="O85" s="8"/>
      <c r="P85" s="29"/>
      <c r="Q85" s="29"/>
      <c r="R85" s="29"/>
      <c r="S85" s="29"/>
      <c r="T85" s="29"/>
      <c r="U85" s="29"/>
      <c r="V85" s="29"/>
    </row>
    <row r="86" spans="1:22" s="17" customFormat="1" ht="15.75" hidden="1" customHeight="1" x14ac:dyDescent="0.25">
      <c r="A86" s="29" t="s">
        <v>50</v>
      </c>
      <c r="B86" s="51">
        <f ca="1">B87+365</f>
        <v>47062</v>
      </c>
      <c r="C86" s="29"/>
      <c r="D86" s="29">
        <f>YEAR(L39)</f>
        <v>2023</v>
      </c>
      <c r="E86" s="29"/>
      <c r="F86" s="19">
        <f>IF(I39=A86,1,IF(I39=A87,2,IF(I39=A88,3,IF(I39=A89,4,IF(I39=A90,5,IF(I39=A91,6,IF(I39=A92,7,IF(I39=A93,8,IF(I39=A94,9,IF(I39=A95,10,IF(I39=A96,11,IF(I39=A97,12,))))))))))))</f>
        <v>10</v>
      </c>
      <c r="G86" s="29">
        <f t="shared" ref="G86:G97" si="4">C44</f>
        <v>16</v>
      </c>
      <c r="H86" s="66">
        <f>DATE(D$86,F$86,G86)</f>
        <v>45215</v>
      </c>
      <c r="I86" s="29">
        <f>WEEKDAY(H86,1)</f>
        <v>2</v>
      </c>
      <c r="J86" s="29">
        <f>IFERROR(I86,"")</f>
        <v>2</v>
      </c>
      <c r="K86" s="29"/>
      <c r="L86" s="73" t="s">
        <v>68</v>
      </c>
      <c r="M86" s="73"/>
      <c r="N86" s="73" t="s">
        <v>73</v>
      </c>
      <c r="O86" s="8"/>
      <c r="P86" s="29">
        <v>1</v>
      </c>
      <c r="Q86" s="29"/>
      <c r="R86" s="29"/>
      <c r="S86" s="29"/>
      <c r="T86" s="29"/>
      <c r="U86" s="29"/>
      <c r="V86" s="29"/>
    </row>
    <row r="87" spans="1:22" s="17" customFormat="1" ht="15" hidden="1" customHeight="1" x14ac:dyDescent="0.25">
      <c r="A87" s="29" t="s">
        <v>51</v>
      </c>
      <c r="B87" s="51">
        <f ca="1">B88+365</f>
        <v>46697</v>
      </c>
      <c r="C87" s="29"/>
      <c r="D87" s="29">
        <f>YEAR(L39)+1</f>
        <v>2024</v>
      </c>
      <c r="E87" s="29"/>
      <c r="F87" s="19">
        <f>IF(I39=A86,2,IF(I39=A87,3,IF(I39=A88,4,IF(I39=A89,5,IF(I39=A90,6,IF(I39=A91,7,IF(I39=A92,8,IF(I39=A93,9,IF(I39=A94,10,IF(I39=A95,11,IF(I39=A96,12,IF(I39=A97,1,))))))))))))</f>
        <v>11</v>
      </c>
      <c r="G87" s="29">
        <f t="shared" si="4"/>
        <v>17</v>
      </c>
      <c r="H87" s="66">
        <f t="shared" ref="H87:H101" si="5">DATE(D$86,F$86,G87)</f>
        <v>45216</v>
      </c>
      <c r="I87" s="29">
        <f t="shared" ref="I87:I116" si="6">WEEKDAY(H87,1)</f>
        <v>3</v>
      </c>
      <c r="J87" s="29">
        <f t="shared" ref="J87:J116" si="7">IFERROR(I87,"")</f>
        <v>3</v>
      </c>
      <c r="K87" s="29"/>
      <c r="L87" s="73" t="s">
        <v>69</v>
      </c>
      <c r="M87" s="73"/>
      <c r="N87" s="73" t="s">
        <v>74</v>
      </c>
      <c r="O87" s="8"/>
      <c r="P87" s="29">
        <v>2</v>
      </c>
      <c r="Q87" s="29"/>
      <c r="R87" s="29"/>
      <c r="S87" s="29"/>
      <c r="T87" s="29"/>
      <c r="U87" s="29"/>
      <c r="V87" s="29"/>
    </row>
    <row r="88" spans="1:22" s="17" customFormat="1" ht="13.5" hidden="1" customHeight="1" x14ac:dyDescent="0.25">
      <c r="A88" s="29" t="s">
        <v>52</v>
      </c>
      <c r="B88" s="51">
        <f ca="1">B89+365</f>
        <v>46332</v>
      </c>
      <c r="C88" s="29"/>
      <c r="D88" s="29"/>
      <c r="E88" s="29"/>
      <c r="F88" s="19"/>
      <c r="G88" s="29">
        <f t="shared" si="4"/>
        <v>18</v>
      </c>
      <c r="H88" s="66">
        <f t="shared" si="5"/>
        <v>45217</v>
      </c>
      <c r="I88" s="29">
        <f t="shared" si="6"/>
        <v>4</v>
      </c>
      <c r="J88" s="29">
        <f t="shared" si="7"/>
        <v>4</v>
      </c>
      <c r="K88" s="29"/>
      <c r="L88" s="73" t="s">
        <v>70</v>
      </c>
      <c r="M88" s="73"/>
      <c r="N88" s="73" t="s">
        <v>75</v>
      </c>
      <c r="O88" s="8"/>
      <c r="P88" s="29">
        <v>3</v>
      </c>
      <c r="Q88" s="29"/>
      <c r="R88" s="29"/>
      <c r="S88" s="29"/>
      <c r="T88" s="29"/>
      <c r="U88" s="29"/>
      <c r="V88" s="29"/>
    </row>
    <row r="89" spans="1:22" s="17" customFormat="1" ht="13.5" hidden="1" customHeight="1" x14ac:dyDescent="0.25">
      <c r="A89" s="29" t="s">
        <v>53</v>
      </c>
      <c r="B89" s="51">
        <f ca="1">B90+365</f>
        <v>45967</v>
      </c>
      <c r="C89" s="29"/>
      <c r="D89" s="29"/>
      <c r="E89" s="29"/>
      <c r="F89" s="19"/>
      <c r="G89" s="29">
        <f t="shared" si="4"/>
        <v>19</v>
      </c>
      <c r="H89" s="66">
        <f t="shared" si="5"/>
        <v>45218</v>
      </c>
      <c r="I89" s="29">
        <f t="shared" si="6"/>
        <v>5</v>
      </c>
      <c r="J89" s="29">
        <f t="shared" si="7"/>
        <v>5</v>
      </c>
      <c r="K89" s="29"/>
      <c r="L89" s="73" t="s">
        <v>71</v>
      </c>
      <c r="M89" s="73"/>
      <c r="N89" s="73" t="s">
        <v>76</v>
      </c>
      <c r="O89" s="8"/>
      <c r="P89" s="29">
        <v>4</v>
      </c>
      <c r="Q89" s="29"/>
      <c r="R89" s="29"/>
      <c r="S89" s="29"/>
      <c r="T89" s="29"/>
      <c r="U89" s="29"/>
      <c r="V89" s="29"/>
    </row>
    <row r="90" spans="1:22" s="17" customFormat="1" ht="15.75" hidden="1" customHeight="1" x14ac:dyDescent="0.25">
      <c r="A90" s="29" t="s">
        <v>54</v>
      </c>
      <c r="B90" s="51">
        <f ca="1">B91+365</f>
        <v>45602</v>
      </c>
      <c r="C90" s="29"/>
      <c r="D90" s="29"/>
      <c r="E90" s="29"/>
      <c r="G90" s="29">
        <f t="shared" si="4"/>
        <v>20</v>
      </c>
      <c r="H90" s="66">
        <f t="shared" si="5"/>
        <v>45219</v>
      </c>
      <c r="I90" s="29">
        <f t="shared" si="6"/>
        <v>6</v>
      </c>
      <c r="J90" s="29">
        <f t="shared" si="7"/>
        <v>6</v>
      </c>
      <c r="K90" s="29"/>
      <c r="L90" s="73" t="s">
        <v>72</v>
      </c>
      <c r="M90" s="73"/>
      <c r="N90" s="73" t="s">
        <v>77</v>
      </c>
      <c r="O90" s="52"/>
      <c r="P90" s="29">
        <v>5</v>
      </c>
      <c r="Q90" s="29"/>
      <c r="R90" s="29"/>
      <c r="S90" s="29"/>
      <c r="T90" s="29"/>
      <c r="U90" s="29"/>
      <c r="V90" s="29"/>
    </row>
    <row r="91" spans="1:22" s="17" customFormat="1" ht="15" hidden="1" customHeight="1" x14ac:dyDescent="0.25">
      <c r="A91" s="29" t="s">
        <v>55</v>
      </c>
      <c r="B91" s="51">
        <f ca="1">TODAY()</f>
        <v>45237</v>
      </c>
      <c r="C91" s="29"/>
      <c r="D91" s="29"/>
      <c r="E91" s="29"/>
      <c r="G91" s="29">
        <f t="shared" si="4"/>
        <v>21</v>
      </c>
      <c r="H91" s="66">
        <f t="shared" si="5"/>
        <v>45220</v>
      </c>
      <c r="I91" s="29">
        <f t="shared" si="6"/>
        <v>7</v>
      </c>
      <c r="J91" s="29">
        <f t="shared" si="7"/>
        <v>7</v>
      </c>
      <c r="K91" s="29"/>
      <c r="L91" s="29"/>
      <c r="M91" s="29"/>
      <c r="N91" s="17" t="s">
        <v>78</v>
      </c>
      <c r="P91" s="29">
        <v>6</v>
      </c>
      <c r="Q91" s="29"/>
      <c r="R91" s="29"/>
      <c r="S91" s="29"/>
      <c r="T91" s="29"/>
      <c r="U91" s="29"/>
      <c r="V91" s="29"/>
    </row>
    <row r="92" spans="1:22" s="17" customFormat="1" ht="15.75" hidden="1" customHeight="1" x14ac:dyDescent="0.25">
      <c r="A92" s="29" t="s">
        <v>56</v>
      </c>
      <c r="B92" s="51">
        <f ca="1">B91-365</f>
        <v>44872</v>
      </c>
      <c r="C92" s="29"/>
      <c r="D92" s="29"/>
      <c r="E92" s="29"/>
      <c r="G92" s="29">
        <f t="shared" si="4"/>
        <v>22</v>
      </c>
      <c r="H92" s="66">
        <f t="shared" si="5"/>
        <v>45221</v>
      </c>
      <c r="I92" s="29">
        <f t="shared" si="6"/>
        <v>1</v>
      </c>
      <c r="J92" s="29">
        <f t="shared" si="7"/>
        <v>1</v>
      </c>
      <c r="K92" s="29"/>
      <c r="L92" s="29"/>
      <c r="M92" s="29"/>
      <c r="P92" s="29">
        <v>7</v>
      </c>
      <c r="Q92" s="29"/>
      <c r="R92" s="29"/>
      <c r="S92" s="29"/>
      <c r="T92" s="29"/>
      <c r="U92" s="29"/>
      <c r="V92" s="29"/>
    </row>
    <row r="93" spans="1:22" s="28" customFormat="1" ht="14.25" hidden="1" customHeight="1" x14ac:dyDescent="0.2">
      <c r="A93" s="29" t="s">
        <v>57</v>
      </c>
      <c r="B93" s="51"/>
      <c r="C93" s="29"/>
      <c r="D93" s="29"/>
      <c r="E93" s="29"/>
      <c r="G93" s="29">
        <f t="shared" si="4"/>
        <v>23</v>
      </c>
      <c r="H93" s="66">
        <f t="shared" si="5"/>
        <v>45222</v>
      </c>
      <c r="I93" s="29">
        <f t="shared" si="6"/>
        <v>2</v>
      </c>
      <c r="J93" s="29">
        <f t="shared" si="7"/>
        <v>2</v>
      </c>
      <c r="K93" s="29"/>
      <c r="L93" s="29"/>
      <c r="M93" s="29"/>
      <c r="N93" s="53"/>
      <c r="O93" s="53"/>
      <c r="P93" s="29">
        <v>8</v>
      </c>
      <c r="Q93" s="29"/>
      <c r="R93" s="29"/>
      <c r="S93" s="29"/>
      <c r="T93" s="29"/>
      <c r="U93" s="29"/>
      <c r="V93" s="29"/>
    </row>
    <row r="94" spans="1:22" s="17" customFormat="1" ht="12" hidden="1" customHeight="1" x14ac:dyDescent="0.25">
      <c r="A94" s="54" t="s">
        <v>58</v>
      </c>
      <c r="B94" s="55"/>
      <c r="C94" s="28"/>
      <c r="D94" s="56"/>
      <c r="E94" s="54"/>
      <c r="F94" s="28"/>
      <c r="G94" s="29">
        <f t="shared" si="4"/>
        <v>24</v>
      </c>
      <c r="H94" s="66">
        <f t="shared" si="5"/>
        <v>45223</v>
      </c>
      <c r="I94" s="29">
        <f t="shared" si="6"/>
        <v>3</v>
      </c>
      <c r="J94" s="29">
        <f t="shared" si="7"/>
        <v>3</v>
      </c>
      <c r="K94" s="56"/>
      <c r="L94" s="28"/>
      <c r="M94" s="28"/>
      <c r="N94" s="28"/>
      <c r="O94" s="28"/>
      <c r="P94" s="28">
        <v>9</v>
      </c>
      <c r="T94" s="57"/>
      <c r="U94" s="57"/>
    </row>
    <row r="95" spans="1:22" s="17" customFormat="1" ht="15.75" hidden="1" customHeight="1" x14ac:dyDescent="0.25">
      <c r="A95" s="54" t="s">
        <v>59</v>
      </c>
      <c r="B95" s="55"/>
      <c r="C95" s="28"/>
      <c r="D95" s="28"/>
      <c r="E95" s="28"/>
      <c r="F95" s="28"/>
      <c r="G95" s="29">
        <f t="shared" si="4"/>
        <v>25</v>
      </c>
      <c r="H95" s="66">
        <f t="shared" si="5"/>
        <v>45224</v>
      </c>
      <c r="I95" s="29">
        <f t="shared" si="6"/>
        <v>4</v>
      </c>
      <c r="J95" s="29">
        <f t="shared" si="7"/>
        <v>4</v>
      </c>
      <c r="K95" s="28"/>
      <c r="L95" s="28"/>
      <c r="M95" s="28"/>
      <c r="N95" s="28"/>
      <c r="O95" s="28"/>
      <c r="P95" s="28">
        <v>10</v>
      </c>
    </row>
    <row r="96" spans="1:22" s="17" customFormat="1" ht="15.75" hidden="1" customHeight="1" x14ac:dyDescent="0.25">
      <c r="A96" s="54" t="s">
        <v>60</v>
      </c>
      <c r="B96" s="55"/>
      <c r="C96" s="28"/>
      <c r="D96" s="28"/>
      <c r="E96" s="28"/>
      <c r="F96" s="28"/>
      <c r="G96" s="29">
        <f t="shared" si="4"/>
        <v>26</v>
      </c>
      <c r="H96" s="66">
        <f t="shared" si="5"/>
        <v>45225</v>
      </c>
      <c r="I96" s="29">
        <f t="shared" si="6"/>
        <v>5</v>
      </c>
      <c r="J96" s="29">
        <f t="shared" si="7"/>
        <v>5</v>
      </c>
      <c r="K96" s="28"/>
      <c r="L96" s="28"/>
      <c r="M96" s="28"/>
      <c r="N96" s="28"/>
      <c r="O96" s="28"/>
      <c r="P96" s="28">
        <v>11</v>
      </c>
    </row>
    <row r="97" spans="1:16" s="17" customFormat="1" ht="15.75" hidden="1" customHeight="1" x14ac:dyDescent="0.25">
      <c r="A97" s="54" t="s">
        <v>61</v>
      </c>
      <c r="B97" s="55"/>
      <c r="C97" s="28"/>
      <c r="D97" s="28"/>
      <c r="E97" s="28"/>
      <c r="F97" s="28"/>
      <c r="G97" s="29">
        <f t="shared" si="4"/>
        <v>27</v>
      </c>
      <c r="H97" s="66">
        <f t="shared" si="5"/>
        <v>45226</v>
      </c>
      <c r="I97" s="29">
        <f t="shared" si="6"/>
        <v>6</v>
      </c>
      <c r="J97" s="29">
        <f t="shared" si="7"/>
        <v>6</v>
      </c>
      <c r="K97" s="28"/>
      <c r="L97" s="28"/>
      <c r="M97" s="28"/>
      <c r="N97" s="28"/>
      <c r="O97" s="28"/>
      <c r="P97" s="28">
        <v>12</v>
      </c>
    </row>
    <row r="98" spans="1:16" s="17" customFormat="1" ht="15.75" hidden="1" customHeight="1" x14ac:dyDescent="0.25">
      <c r="A98" s="56"/>
      <c r="B98" s="28"/>
      <c r="C98" s="28"/>
      <c r="D98" s="28"/>
      <c r="E98" s="28"/>
      <c r="F98" s="28"/>
      <c r="G98" s="29">
        <f>IF(C56="XX","",C56)</f>
        <v>28</v>
      </c>
      <c r="H98" s="66">
        <f t="shared" si="5"/>
        <v>45227</v>
      </c>
      <c r="I98" s="29">
        <f t="shared" si="6"/>
        <v>7</v>
      </c>
      <c r="J98" s="29">
        <f t="shared" si="7"/>
        <v>7</v>
      </c>
      <c r="K98" s="28"/>
      <c r="L98" s="28"/>
      <c r="M98" s="28"/>
      <c r="N98" s="28"/>
      <c r="O98" s="28"/>
      <c r="P98" s="28">
        <v>15</v>
      </c>
    </row>
    <row r="99" spans="1:16" s="17" customFormat="1" ht="15" hidden="1" customHeight="1" x14ac:dyDescent="0.25">
      <c r="A99" s="56"/>
      <c r="B99" s="28"/>
      <c r="C99" s="28"/>
      <c r="D99" s="28"/>
      <c r="E99" s="28"/>
      <c r="F99" s="28"/>
      <c r="G99" s="29">
        <f>IF(C57="XX","",C57)</f>
        <v>29</v>
      </c>
      <c r="H99" s="66">
        <f t="shared" si="5"/>
        <v>45228</v>
      </c>
      <c r="I99" s="29">
        <f t="shared" si="6"/>
        <v>1</v>
      </c>
      <c r="J99" s="29">
        <f t="shared" si="7"/>
        <v>1</v>
      </c>
      <c r="K99" s="28"/>
      <c r="L99" s="28"/>
      <c r="M99" s="28"/>
      <c r="N99" s="28"/>
      <c r="O99" s="28"/>
      <c r="P99" s="28">
        <v>18</v>
      </c>
    </row>
    <row r="100" spans="1:16" s="17" customFormat="1" ht="15" hidden="1" customHeight="1" x14ac:dyDescent="0.25">
      <c r="A100" s="56"/>
      <c r="B100" s="28"/>
      <c r="C100" s="28"/>
      <c r="D100" s="28"/>
      <c r="E100" s="28"/>
      <c r="F100" s="28"/>
      <c r="G100" s="29">
        <f>IF(C58="XX","",C58)</f>
        <v>30</v>
      </c>
      <c r="H100" s="66">
        <f t="shared" si="5"/>
        <v>45229</v>
      </c>
      <c r="I100" s="29">
        <f t="shared" si="6"/>
        <v>2</v>
      </c>
      <c r="J100" s="29">
        <f t="shared" si="7"/>
        <v>2</v>
      </c>
      <c r="K100" s="28"/>
      <c r="L100" s="28"/>
      <c r="M100" s="28"/>
      <c r="N100" s="28"/>
      <c r="O100" s="28"/>
      <c r="P100" s="28">
        <v>21</v>
      </c>
    </row>
    <row r="101" spans="1:16" s="17" customFormat="1" ht="15" hidden="1" customHeight="1" x14ac:dyDescent="0.25">
      <c r="A101" s="56"/>
      <c r="B101" s="28"/>
      <c r="C101" s="28"/>
      <c r="D101" s="28"/>
      <c r="E101" s="28"/>
      <c r="F101" s="28"/>
      <c r="G101" s="29">
        <f>IF(C59="XX","",C59)</f>
        <v>31</v>
      </c>
      <c r="H101" s="66">
        <f t="shared" si="5"/>
        <v>45230</v>
      </c>
      <c r="I101" s="29">
        <f t="shared" si="6"/>
        <v>3</v>
      </c>
      <c r="J101" s="29">
        <f t="shared" si="7"/>
        <v>3</v>
      </c>
      <c r="K101" s="28"/>
      <c r="L101" s="28"/>
      <c r="M101" s="28"/>
      <c r="N101" s="28"/>
      <c r="O101" s="28"/>
      <c r="P101" s="28"/>
    </row>
    <row r="102" spans="1:16" s="17" customFormat="1" ht="15" hidden="1" customHeight="1" x14ac:dyDescent="0.25">
      <c r="A102" s="56"/>
      <c r="B102" s="28"/>
      <c r="C102" s="28"/>
      <c r="D102" s="28"/>
      <c r="E102" s="28"/>
      <c r="F102" s="28"/>
      <c r="G102" s="29">
        <f t="shared" ref="G102:G116" si="8">C60</f>
        <v>1</v>
      </c>
      <c r="H102" s="67">
        <f>IF(I$39="Dec - Jan",DATE(D$87,F$87,G102),DATE(D$86,F$87,G102))</f>
        <v>45231</v>
      </c>
      <c r="I102" s="29">
        <f t="shared" si="6"/>
        <v>4</v>
      </c>
      <c r="J102" s="29">
        <f t="shared" si="7"/>
        <v>4</v>
      </c>
      <c r="K102" s="28"/>
      <c r="L102" s="28"/>
      <c r="M102" s="28"/>
      <c r="N102" s="28"/>
      <c r="O102" s="28"/>
      <c r="P102" s="28"/>
    </row>
    <row r="103" spans="1:16" s="17" customFormat="1" ht="15" hidden="1" customHeight="1" x14ac:dyDescent="0.25">
      <c r="A103" s="56"/>
      <c r="B103" s="28"/>
      <c r="C103" s="28"/>
      <c r="D103" s="28"/>
      <c r="E103" s="28"/>
      <c r="F103" s="28"/>
      <c r="G103" s="29">
        <f t="shared" si="8"/>
        <v>2</v>
      </c>
      <c r="H103" s="67">
        <f t="shared" ref="H103:H116" si="9">IF(I$39="Dec - Jan",DATE(D$87,F$87,G103),DATE(D$86,F$87,G103))</f>
        <v>45232</v>
      </c>
      <c r="I103" s="29">
        <f t="shared" si="6"/>
        <v>5</v>
      </c>
      <c r="J103" s="29">
        <f t="shared" si="7"/>
        <v>5</v>
      </c>
      <c r="K103" s="28"/>
      <c r="L103" s="28"/>
      <c r="M103" s="28"/>
      <c r="N103" s="28"/>
      <c r="O103" s="28"/>
      <c r="P103" s="28"/>
    </row>
    <row r="104" spans="1:16" s="17" customFormat="1" ht="15" hidden="1" customHeight="1" x14ac:dyDescent="0.25">
      <c r="A104" s="26"/>
      <c r="G104" s="29">
        <f t="shared" si="8"/>
        <v>3</v>
      </c>
      <c r="H104" s="67">
        <f t="shared" si="9"/>
        <v>45233</v>
      </c>
      <c r="I104" s="29">
        <f t="shared" si="6"/>
        <v>6</v>
      </c>
      <c r="J104" s="29">
        <f t="shared" si="7"/>
        <v>6</v>
      </c>
    </row>
    <row r="105" spans="1:16" ht="15" hidden="1" customHeight="1" x14ac:dyDescent="0.25">
      <c r="G105" s="29">
        <f t="shared" si="8"/>
        <v>4</v>
      </c>
      <c r="H105" s="67">
        <f t="shared" si="9"/>
        <v>45234</v>
      </c>
      <c r="I105" s="29">
        <f t="shared" si="6"/>
        <v>7</v>
      </c>
      <c r="J105" s="29">
        <f t="shared" si="7"/>
        <v>7</v>
      </c>
    </row>
    <row r="106" spans="1:16" ht="15" hidden="1" customHeight="1" x14ac:dyDescent="0.25">
      <c r="G106" s="29">
        <f t="shared" si="8"/>
        <v>5</v>
      </c>
      <c r="H106" s="67">
        <f t="shared" si="9"/>
        <v>45235</v>
      </c>
      <c r="I106" s="29">
        <f t="shared" si="6"/>
        <v>1</v>
      </c>
      <c r="J106" s="29">
        <f t="shared" si="7"/>
        <v>1</v>
      </c>
    </row>
    <row r="107" spans="1:16" ht="15" hidden="1" customHeight="1" x14ac:dyDescent="0.25">
      <c r="G107" s="29">
        <f t="shared" si="8"/>
        <v>6</v>
      </c>
      <c r="H107" s="67">
        <f t="shared" si="9"/>
        <v>45236</v>
      </c>
      <c r="I107" s="29">
        <f t="shared" si="6"/>
        <v>2</v>
      </c>
      <c r="J107" s="29">
        <f t="shared" si="7"/>
        <v>2</v>
      </c>
    </row>
    <row r="108" spans="1:16" ht="15" hidden="1" customHeight="1" x14ac:dyDescent="0.25">
      <c r="G108" s="29">
        <f t="shared" si="8"/>
        <v>7</v>
      </c>
      <c r="H108" s="67">
        <f t="shared" si="9"/>
        <v>45237</v>
      </c>
      <c r="I108" s="29">
        <f t="shared" si="6"/>
        <v>3</v>
      </c>
      <c r="J108" s="29">
        <f t="shared" si="7"/>
        <v>3</v>
      </c>
    </row>
    <row r="109" spans="1:16" ht="15" hidden="1" customHeight="1" x14ac:dyDescent="0.25">
      <c r="G109" s="29">
        <f t="shared" si="8"/>
        <v>8</v>
      </c>
      <c r="H109" s="67">
        <f t="shared" si="9"/>
        <v>45238</v>
      </c>
      <c r="I109" s="29">
        <f t="shared" si="6"/>
        <v>4</v>
      </c>
      <c r="J109" s="29">
        <f t="shared" si="7"/>
        <v>4</v>
      </c>
    </row>
    <row r="110" spans="1:16" ht="15" hidden="1" customHeight="1" x14ac:dyDescent="0.25">
      <c r="G110" s="29">
        <f t="shared" si="8"/>
        <v>9</v>
      </c>
      <c r="H110" s="67">
        <f t="shared" si="9"/>
        <v>45239</v>
      </c>
      <c r="I110" s="29">
        <f t="shared" si="6"/>
        <v>5</v>
      </c>
      <c r="J110" s="29">
        <f t="shared" si="7"/>
        <v>5</v>
      </c>
    </row>
    <row r="111" spans="1:16" ht="15" hidden="1" customHeight="1" x14ac:dyDescent="0.25">
      <c r="G111" s="29">
        <f t="shared" si="8"/>
        <v>10</v>
      </c>
      <c r="H111" s="67">
        <f t="shared" si="9"/>
        <v>45240</v>
      </c>
      <c r="I111" s="29">
        <f t="shared" si="6"/>
        <v>6</v>
      </c>
      <c r="J111" s="29">
        <f t="shared" si="7"/>
        <v>6</v>
      </c>
    </row>
    <row r="112" spans="1:16" ht="15" hidden="1" customHeight="1" x14ac:dyDescent="0.25">
      <c r="G112" s="29">
        <f t="shared" si="8"/>
        <v>11</v>
      </c>
      <c r="H112" s="67">
        <f t="shared" si="9"/>
        <v>45241</v>
      </c>
      <c r="I112" s="29">
        <f t="shared" si="6"/>
        <v>7</v>
      </c>
      <c r="J112" s="29">
        <f t="shared" si="7"/>
        <v>7</v>
      </c>
    </row>
    <row r="113" spans="1:10" ht="15" hidden="1" customHeight="1" x14ac:dyDescent="0.25">
      <c r="G113" s="29">
        <f t="shared" si="8"/>
        <v>12</v>
      </c>
      <c r="H113" s="67">
        <f t="shared" si="9"/>
        <v>45242</v>
      </c>
      <c r="I113" s="29">
        <f t="shared" si="6"/>
        <v>1</v>
      </c>
      <c r="J113" s="29">
        <f t="shared" si="7"/>
        <v>1</v>
      </c>
    </row>
    <row r="114" spans="1:10" ht="15" hidden="1" customHeight="1" x14ac:dyDescent="0.25">
      <c r="G114" s="29">
        <f t="shared" si="8"/>
        <v>13</v>
      </c>
      <c r="H114" s="67">
        <f t="shared" si="9"/>
        <v>45243</v>
      </c>
      <c r="I114" s="29">
        <f t="shared" si="6"/>
        <v>2</v>
      </c>
      <c r="J114" s="29">
        <f t="shared" si="7"/>
        <v>2</v>
      </c>
    </row>
    <row r="115" spans="1:10" ht="15" hidden="1" customHeight="1" x14ac:dyDescent="0.25">
      <c r="G115" s="29">
        <f t="shared" si="8"/>
        <v>14</v>
      </c>
      <c r="H115" s="67">
        <f t="shared" si="9"/>
        <v>45244</v>
      </c>
      <c r="I115" s="29">
        <f t="shared" si="6"/>
        <v>3</v>
      </c>
      <c r="J115" s="29">
        <f t="shared" si="7"/>
        <v>3</v>
      </c>
    </row>
    <row r="116" spans="1:10" ht="15" hidden="1" customHeight="1" x14ac:dyDescent="0.25">
      <c r="G116" s="29">
        <f t="shared" si="8"/>
        <v>15</v>
      </c>
      <c r="H116" s="67">
        <f t="shared" si="9"/>
        <v>45245</v>
      </c>
      <c r="I116" s="29">
        <f t="shared" si="6"/>
        <v>4</v>
      </c>
      <c r="J116" s="29">
        <f t="shared" si="7"/>
        <v>4</v>
      </c>
    </row>
    <row r="119" spans="1:10" ht="15" customHeight="1" x14ac:dyDescent="0.25">
      <c r="A119" s="48"/>
      <c r="B119" s="12"/>
    </row>
    <row r="120" spans="1:10" ht="15" customHeight="1" x14ac:dyDescent="0.25"/>
    <row r="121" spans="1:10" ht="15" customHeight="1" x14ac:dyDescent="0.25"/>
    <row r="122" spans="1:10" ht="15" customHeight="1" x14ac:dyDescent="0.25"/>
  </sheetData>
  <sheetProtection algorithmName="SHA-512" hashValue="35KEKb+y4BbNP1RtlcV4hI1ZNsgq0pNJaUxwSS628ID2Qe+qGOrjnph3BBXSDjO4jQiLANd6kfoU49cClMCW4w==" saltValue="jsj5IOW8QhP5Mzpb4weq/w==" spinCount="100000" sheet="1" selectLockedCells="1"/>
  <mergeCells count="71">
    <mergeCell ref="A80:V81"/>
    <mergeCell ref="Z62:AA62"/>
    <mergeCell ref="Z63:AA63"/>
    <mergeCell ref="Z64:AA64"/>
    <mergeCell ref="Z65:AA65"/>
    <mergeCell ref="Z66:AA66"/>
    <mergeCell ref="P58:V63"/>
    <mergeCell ref="Y73:Z73"/>
    <mergeCell ref="Y71:Z71"/>
    <mergeCell ref="Y72:Z72"/>
    <mergeCell ref="A78:E79"/>
    <mergeCell ref="G78:M79"/>
    <mergeCell ref="P78:V79"/>
    <mergeCell ref="P76:T76"/>
    <mergeCell ref="A76:C76"/>
    <mergeCell ref="G76:K76"/>
    <mergeCell ref="G40:H40"/>
    <mergeCell ref="Q54:R54"/>
    <mergeCell ref="P42:V42"/>
    <mergeCell ref="Q52:R52"/>
    <mergeCell ref="AB71:AC71"/>
    <mergeCell ref="Q51:R51"/>
    <mergeCell ref="P48:R48"/>
    <mergeCell ref="P49:R49"/>
    <mergeCell ref="Y57:AA57"/>
    <mergeCell ref="Y58:AA58"/>
    <mergeCell ref="Y59:AA59"/>
    <mergeCell ref="Y60:AA60"/>
    <mergeCell ref="Y61:AA61"/>
    <mergeCell ref="P45:R45"/>
    <mergeCell ref="P46:R46"/>
    <mergeCell ref="Q55:R55"/>
    <mergeCell ref="AK44:AM44"/>
    <mergeCell ref="Q41:T41"/>
    <mergeCell ref="J42:M42"/>
    <mergeCell ref="Q53:R53"/>
    <mergeCell ref="R39:S39"/>
    <mergeCell ref="N39:O39"/>
    <mergeCell ref="I40:J40"/>
    <mergeCell ref="I39:J39"/>
    <mergeCell ref="L40:M40"/>
    <mergeCell ref="L39:M39"/>
    <mergeCell ref="P47:R47"/>
    <mergeCell ref="U48:V48"/>
    <mergeCell ref="U49:V49"/>
    <mergeCell ref="A39:C39"/>
    <mergeCell ref="A43:C43"/>
    <mergeCell ref="D39:F39"/>
    <mergeCell ref="A40:C40"/>
    <mergeCell ref="C1:V1"/>
    <mergeCell ref="C2:V2"/>
    <mergeCell ref="C3:V3"/>
    <mergeCell ref="B6:V6"/>
    <mergeCell ref="B7:V7"/>
    <mergeCell ref="C36:T36"/>
    <mergeCell ref="C37:T37"/>
    <mergeCell ref="B11:V13"/>
    <mergeCell ref="B21:L21"/>
    <mergeCell ref="B8:V10"/>
    <mergeCell ref="D40:F40"/>
    <mergeCell ref="G39:H39"/>
    <mergeCell ref="P65:V70"/>
    <mergeCell ref="P71:V71"/>
    <mergeCell ref="A44:A59"/>
    <mergeCell ref="A60:A74"/>
    <mergeCell ref="F44:F59"/>
    <mergeCell ref="F60:F74"/>
    <mergeCell ref="U45:V45"/>
    <mergeCell ref="U46:V46"/>
    <mergeCell ref="U44:V44"/>
    <mergeCell ref="U47:V47"/>
  </mergeCells>
  <conditionalFormatting sqref="B44:B74">
    <cfRule type="cellIs" dxfId="6" priority="3" operator="between">
      <formula>"SAT"</formula>
      <formula>"SUN"</formula>
    </cfRule>
  </conditionalFormatting>
  <conditionalFormatting sqref="C57">
    <cfRule type="expression" dxfId="5" priority="12">
      <formula>$C$57="XX"</formula>
    </cfRule>
  </conditionalFormatting>
  <conditionalFormatting sqref="C58">
    <cfRule type="expression" dxfId="4" priority="11">
      <formula>$C$58="XX"</formula>
    </cfRule>
  </conditionalFormatting>
  <conditionalFormatting sqref="C59:E59">
    <cfRule type="expression" dxfId="3" priority="4">
      <formula>$C$59="XX"</formula>
    </cfRule>
  </conditionalFormatting>
  <conditionalFormatting sqref="G59:H59">
    <cfRule type="expression" dxfId="2" priority="10">
      <formula>$C$59="XX"</formula>
    </cfRule>
  </conditionalFormatting>
  <conditionalFormatting sqref="I44:I74">
    <cfRule type="cellIs" dxfId="1" priority="15" operator="greaterThan">
      <formula>8</formula>
    </cfRule>
  </conditionalFormatting>
  <conditionalFormatting sqref="R39:S39">
    <cfRule type="expression" dxfId="0" priority="1">
      <formula>NOT(ISBLANK($Q$39))</formula>
    </cfRule>
  </conditionalFormatting>
  <dataValidations count="2">
    <dataValidation type="list" allowBlank="1" showInputMessage="1" showErrorMessage="1" promptTitle="Year" prompt="Select the Year" sqref="L39:M39" xr:uid="{00000000-0002-0000-0000-000000000000}">
      <formula1>$B$86:$B$92</formula1>
    </dataValidation>
    <dataValidation type="list" allowBlank="1" showInputMessage="1" showErrorMessage="1" promptTitle="Month" prompt="Select the beginning and ending month for the period worked." sqref="I39:J39" xr:uid="{00000000-0002-0000-0000-000001000000}">
      <formula1>$A$86:$A$97</formula1>
    </dataValidation>
  </dataValidations>
  <hyperlinks>
    <hyperlink ref="P71" r:id="rId1" xr:uid="{00000000-0004-0000-0000-000000000000}"/>
  </hyperlinks>
  <pageMargins left="0.6" right="0.4" top="0.25" bottom="0.49019607843137297" header="0.3" footer="0.3"/>
  <pageSetup scale="93" orientation="landscape" r:id="rId2"/>
  <headerFooter>
    <oddFooter>&amp;RRevised: 10/17/2023</oddFooter>
  </headerFooter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72E3FCC79393448E0F1A53129B5AD0" ma:contentTypeVersion="2" ma:contentTypeDescription="Create a new document." ma:contentTypeScope="" ma:versionID="705302ea8be2a9051b1a5f8dbf9ea492">
  <xsd:schema xmlns:xsd="http://www.w3.org/2001/XMLSchema" xmlns:xs="http://www.w3.org/2001/XMLSchema" xmlns:p="http://schemas.microsoft.com/office/2006/metadata/properties" xmlns:ns2="069f36d3-ed4a-4ba3-8e06-7199653cf956" targetNamespace="http://schemas.microsoft.com/office/2006/metadata/properties" ma:root="true" ma:fieldsID="dd6e3669deb97dd4d9e136d4d2b11a5e" ns2:_="">
    <xsd:import namespace="069f36d3-ed4a-4ba3-8e06-7199653cf956"/>
    <xsd:element name="properties">
      <xsd:complexType>
        <xsd:sequence>
          <xsd:element name="documentManagement">
            <xsd:complexType>
              <xsd:all>
                <xsd:element ref="ns2:Doc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69f36d3-ed4a-4ba3-8e06-7199653cf956" elementFormDefault="qualified">
    <xsd:import namespace="http://schemas.microsoft.com/office/2006/documentManagement/types"/>
    <xsd:import namespace="http://schemas.microsoft.com/office/infopath/2007/PartnerControls"/>
    <xsd:element name="DocType" ma:index="8" nillable="true" ma:displayName="DocType" ma:format="Dropdown" ma:internalName="DocType">
      <xsd:simpleType>
        <xsd:restriction base="dms:Choice">
          <xsd:enumeration value="Payroll Deadline Calendar"/>
          <xsd:enumeration value="Timesheets"/>
          <xsd:enumeration value="Self Service Banner - Paystubs and WTE"/>
          <xsd:enumeration value="Salary Reduction Forms"/>
          <xsd:enumeration value="Foundation Deduction Form"/>
          <xsd:enumeration value="Federal and State Withholding and W-2 Information"/>
          <xsd:enumeration value="Direct Deposit Authorization Agreement"/>
          <xsd:enumeration value="Additional Information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Type xmlns="069f36d3-ed4a-4ba3-8e06-7199653cf956">Timesheets</DocType>
  </documentManagement>
</p:properties>
</file>

<file path=customXml/itemProps1.xml><?xml version="1.0" encoding="utf-8"?>
<ds:datastoreItem xmlns:ds="http://schemas.openxmlformats.org/officeDocument/2006/customXml" ds:itemID="{CBCD101E-AF95-4E5A-8685-6AE3FCB301E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69f36d3-ed4a-4ba3-8e06-7199653cf9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1FBBA9B-3743-42FD-ACE9-B67AEC829AA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7F4D9F-D942-454B-9E95-EA3CEFCF547F}">
  <ds:schemaRefs>
    <ds:schemaRef ds:uri="http://schemas.microsoft.com/office/2006/metadata/properties"/>
    <ds:schemaRef ds:uri="http://schemas.microsoft.com/office/infopath/2007/PartnerControls"/>
    <ds:schemaRef ds:uri="069f36d3-ed4a-4ba3-8e06-7199653cf95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Certificated Hourly  </vt:lpstr>
      <vt:lpstr>'Certificated Hourly  '!Print_Area</vt:lpstr>
    </vt:vector>
  </TitlesOfParts>
  <Company>wvmccd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Ngoc Chim</dc:creator>
  <cp:lastModifiedBy>Kevin Brundage-Sears</cp:lastModifiedBy>
  <cp:lastPrinted>2023-10-19T17:56:25Z</cp:lastPrinted>
  <dcterms:created xsi:type="dcterms:W3CDTF">2017-05-31T19:13:49Z</dcterms:created>
  <dcterms:modified xsi:type="dcterms:W3CDTF">2023-11-07T17:14:08Z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0x010100AA72E3FCC79393448E0F1A53129B5AD0</vt:lpwstr>
  </property>
</Properties>
</file>